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6" activeTab="0"/>
  </bookViews>
  <sheets>
    <sheet name="5 функциональная (2013)" sheetId="1" r:id="rId1"/>
    <sheet name="7 ведомственная (2013)" sheetId="2" r:id="rId2"/>
    <sheet name="Лист1" sheetId="3" r:id="rId3"/>
  </sheets>
  <definedNames>
    <definedName name="_xlnm.Print_Area" localSheetId="0">'5 функциональная (2013)'!$A$1:$F$211</definedName>
  </definedNames>
  <calcPr fullCalcOnLoad="1"/>
</workbook>
</file>

<file path=xl/sharedStrings.xml><?xml version="1.0" encoding="utf-8"?>
<sst xmlns="http://schemas.openxmlformats.org/spreadsheetml/2006/main" count="1444" uniqueCount="349">
  <si>
    <t xml:space="preserve">к решению Совета депутатов </t>
  </si>
  <si>
    <t>и на плановый период 2014 и 2015 годов"</t>
  </si>
  <si>
    <t>тыс. руб.</t>
  </si>
  <si>
    <t>Наименование показателя</t>
  </si>
  <si>
    <t>КБК</t>
  </si>
  <si>
    <t>КВСР</t>
  </si>
  <si>
    <t>КФСР</t>
  </si>
  <si>
    <t>КЦСР</t>
  </si>
  <si>
    <t>КВР</t>
  </si>
  <si>
    <t>2014 год</t>
  </si>
  <si>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</si>
  <si>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</si>
  <si>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</si>
  <si>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</si>
  <si>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</si>
  <si>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</si>
  <si>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</si>
  <si>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</si>
  <si>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</si>
  <si>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</si>
  <si>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0020000</t>
  </si>
  <si>
    <t>000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</si>
  <si>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</si>
  <si>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</si>
  <si>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</si>
  <si>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</si>
  <si>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r>
      <t>Функционирование законодательных (представительных) органов государственной власти и представительных органов муниципальных образований</t>
    </r>
    <r>
      <rPr>
        <sz val="8"/>
        <rFont val="Arial"/>
        <family val="2"/>
      </rPr>
      <t>, в том числе:</t>
    </r>
  </si>
  <si>
    <t>0103</t>
  </si>
  <si>
    <t>Центральный аппарат</t>
  </si>
  <si>
    <t>0020400</t>
  </si>
  <si>
    <t>Расходы за счет местного бюджета на организацию работы аппарата управления</t>
  </si>
  <si>
    <t>0020401</t>
  </si>
  <si>
    <t>0104</t>
  </si>
  <si>
    <t>Уплата налога на имущество организаций и земельного налога</t>
  </si>
  <si>
    <r>
      <t>Обеспечение деятельности финансовых, налоговых и таможенных органов и органов финансового (финансово-бюджетного) надзора</t>
    </r>
    <r>
      <rPr>
        <sz val="8"/>
        <rFont val="Arial"/>
        <family val="2"/>
      </rPr>
      <t>, в том числе:</t>
    </r>
  </si>
  <si>
    <t>0106</t>
  </si>
  <si>
    <t>Резервные фонды</t>
  </si>
  <si>
    <t>0111</t>
  </si>
  <si>
    <t>0700000</t>
  </si>
  <si>
    <t>Резервные фонды местных администраций</t>
  </si>
  <si>
    <t>0700500</t>
  </si>
  <si>
    <t>Прочие расходы</t>
  </si>
  <si>
    <t>013</t>
  </si>
  <si>
    <t>0113</t>
  </si>
  <si>
    <t>0200</t>
  </si>
  <si>
    <t xml:space="preserve"> Мобилизационная  и вневойсковая подготовка</t>
  </si>
  <si>
    <t>0203</t>
  </si>
  <si>
    <r>
      <t xml:space="preserve"> </t>
    </r>
    <r>
      <rPr>
        <i/>
        <sz val="8"/>
        <rFont val="Arial"/>
        <family val="2"/>
      </rPr>
      <t>Осуществление первичного воинского учета  на территориях ,где отсутствуют  военные комиссариаты</t>
    </r>
  </si>
  <si>
    <t>0013600</t>
  </si>
  <si>
    <t>009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</si>
  <si>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</si>
  <si>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</si>
  <si>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</si>
  <si>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2470000</t>
  </si>
  <si>
    <t>2479900</t>
  </si>
  <si>
    <t xml:space="preserve"> Выполнение функций  казенными учреждениями</t>
  </si>
  <si>
    <t>001</t>
  </si>
  <si>
    <t xml:space="preserve"> Обеспечение пожарной бехзопасности</t>
  </si>
  <si>
    <t>0310</t>
  </si>
  <si>
    <t xml:space="preserve">Выполнение функций  казенными  учреждениями </t>
  </si>
  <si>
    <t>0503</t>
  </si>
  <si>
    <t xml:space="preserve"> Благоустройство</t>
  </si>
  <si>
    <t>Уличное освещение</t>
  </si>
  <si>
    <t>6000100</t>
  </si>
  <si>
    <t>Строительство  и содержание автомобльных дорог  и инженерных  сооружений  на них в границах городских округов  и послений  в рамках благоустройства</t>
  </si>
  <si>
    <t>6000200</t>
  </si>
  <si>
    <t>6000202</t>
  </si>
  <si>
    <t xml:space="preserve">   Организация и содержание мест захоронений </t>
  </si>
  <si>
    <t>6000400</t>
  </si>
  <si>
    <t>Прочие мероприятия  по благоустройству</t>
  </si>
  <si>
    <t>6000500</t>
  </si>
  <si>
    <t>01000</t>
  </si>
  <si>
    <t xml:space="preserve"> Социальное обеспечение населения</t>
  </si>
  <si>
    <t>01003</t>
  </si>
  <si>
    <r>
      <t xml:space="preserve"> </t>
    </r>
    <r>
      <rPr>
        <i/>
        <sz val="8"/>
        <rFont val="Arial"/>
        <family val="2"/>
      </rPr>
      <t>Доплаты к  пенсиям  дополнительное  пенсионное  обеспечение</t>
    </r>
  </si>
  <si>
    <t>1003</t>
  </si>
  <si>
    <t>4910000</t>
  </si>
  <si>
    <t xml:space="preserve"> Доплаты к пенсиям  государственных служащих субъектов  Российской  Федерации   и   муниципальных служащих</t>
  </si>
  <si>
    <t>4910100</t>
  </si>
  <si>
    <t>Социальные выплаты</t>
  </si>
  <si>
    <t>005</t>
  </si>
  <si>
    <t xml:space="preserve">  Централизованная клубная   система</t>
  </si>
  <si>
    <r>
      <t>Культура</t>
    </r>
    <r>
      <rPr>
        <sz val="8"/>
        <rFont val="Arial"/>
        <family val="2"/>
      </rPr>
      <t>, в том числе:</t>
    </r>
  </si>
  <si>
    <t>0801</t>
  </si>
  <si>
    <t>Дворцы и дома культуры, другие учреждения культуры и средств массовой информации</t>
  </si>
  <si>
    <t>4400000</t>
  </si>
  <si>
    <t>4409500</t>
  </si>
  <si>
    <t>Обеспечение деятельности подведомственных учреждений</t>
  </si>
  <si>
    <t>4409900</t>
  </si>
  <si>
    <t>Расходы за счет местного бюджета на содержание дворцов и домов культуры, других учреждений культуры и средств массовой информации</t>
  </si>
  <si>
    <t>4409901</t>
  </si>
  <si>
    <t>Выполнение функций  казенными  учреждениями</t>
  </si>
  <si>
    <r>
      <t>Другие вопросы в области культуры, кинематографии</t>
    </r>
    <r>
      <rPr>
        <b/>
        <sz val="8"/>
        <rFont val="Arial"/>
        <family val="2"/>
      </rPr>
      <t>, в том числе:</t>
    </r>
  </si>
  <si>
    <t xml:space="preserve">  Целевые  программы  муниципальных образований </t>
  </si>
  <si>
    <t>0804</t>
  </si>
  <si>
    <t>7950000</t>
  </si>
  <si>
    <t>7950054</t>
  </si>
  <si>
    <t>Итого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</si>
  <si>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</si>
  <si>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</si>
  <si>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r>
  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  </r>
    <r>
      <rPr>
        <sz val="8"/>
        <rFont val="Arial"/>
        <family val="2"/>
      </rPr>
      <t>, в том числе:</t>
    </r>
  </si>
  <si>
    <t>0105</t>
  </si>
  <si>
    <t>Судебная система</t>
  </si>
  <si>
    <t>0014000</t>
  </si>
  <si>
    <t xml:space="preserve">Составление (изменение) списков кандидатов
в присяжные заседатели федеральных судов общей юрисдикции
в Российской Федерации
</t>
  </si>
  <si>
    <t>0107</t>
  </si>
  <si>
    <t>Обеспечение проведения выборов и референдумов</t>
  </si>
  <si>
    <t>0200002</t>
  </si>
  <si>
    <t>Проведение выборов в представительные органы местного самоуправления</t>
  </si>
  <si>
    <t>0200003</t>
  </si>
  <si>
    <t>Проведение выборов главы муниципального образования</t>
  </si>
  <si>
    <r>
      <t>Другие общегосударственные вопросы</t>
    </r>
    <r>
      <rPr>
        <sz val="8"/>
        <rFont val="Arial"/>
        <family val="2"/>
      </rPr>
      <t>, в том числе:</t>
    </r>
  </si>
  <si>
    <t>0014300</t>
  </si>
  <si>
    <t>Осуществление полномочий по подготовке проведения статистических переписей</t>
  </si>
  <si>
    <t>7950013</t>
  </si>
  <si>
    <t>Закупка автотранспортных средств и коммунальной техники</t>
  </si>
  <si>
    <t>НАЦИОНАЛЬНАЯ ОБОРОНА</t>
  </si>
  <si>
    <t>Мобилизационная и вневойсковая подготовка</t>
  </si>
  <si>
    <t>0010000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</si>
  <si>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</si>
  <si>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</si>
  <si>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НАЦИОНАЛЬНАЯ БЕЗОПАСНОСТЬ И ПРАВООХРАНИТЕЛЬНАЯ ДЕЯТЕЛЬНОСТЬ</t>
  </si>
  <si>
    <t>0302</t>
  </si>
  <si>
    <r>
      <t>Органы внутренних дел</t>
    </r>
    <r>
      <rPr>
        <sz val="8"/>
        <rFont val="Arial"/>
        <family val="2"/>
      </rPr>
      <t>, в том числе:</t>
    </r>
  </si>
  <si>
    <t>2020100</t>
  </si>
  <si>
    <t>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</si>
  <si>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</si>
  <si>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обороны</t>
  </si>
  <si>
    <t>2025800</t>
  </si>
  <si>
    <t>Военный персонал</t>
  </si>
  <si>
    <t>2026700</t>
  </si>
  <si>
    <t>Функционирование органов в сфере национальной безопасности и правоохранительной деятельности</t>
  </si>
  <si>
    <t>2027600</t>
  </si>
  <si>
    <t>Пособия и компенсации военнослужащим,  приравненным к ним лицам, а также уволенным из их числа</t>
  </si>
  <si>
    <t>Целевые программы муниципальных образований</t>
  </si>
  <si>
    <t>7950001</t>
  </si>
  <si>
    <t>Повышение безопасности дорожного движения в Кунашакском муниципальном районе на 2011-2012 годы</t>
  </si>
  <si>
    <t>7950017</t>
  </si>
  <si>
    <t>Профилактика преступлений и иных правонарушений в Кунашакском муниципальном районе на 2009-2011 годы</t>
  </si>
  <si>
    <t>0500</t>
  </si>
  <si>
    <t>ЖИЛИЩНО-КОММУНАЛЬНОЕ ХОЗЯЙСТВО</t>
  </si>
  <si>
    <t>0501</t>
  </si>
  <si>
    <t>Жилищное хозяйство</t>
  </si>
  <si>
    <t>0980100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</si>
  <si>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</si>
  <si>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0980101</t>
  </si>
  <si>
    <t>Субсидии местным бюджетам на капитальный ремонт многоквартирных домов</t>
  </si>
  <si>
    <t>0980200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</si>
  <si>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</si>
  <si>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0980201</t>
  </si>
  <si>
    <t>1020102</t>
  </si>
  <si>
    <t>Бюджетные инвестиции в объекты капитального строительства собственности муниципальных образований</t>
  </si>
  <si>
    <t>003</t>
  </si>
  <si>
    <t>Бюджетные инвестиции</t>
  </si>
  <si>
    <t>3500200</t>
  </si>
  <si>
    <t>Капитальный ремонт государственного жилищного фонда субъектов РФ и муниципального жилищного фонда</t>
  </si>
  <si>
    <t>3500400</t>
  </si>
  <si>
    <t>Мероприятия в области жилищного хозяйства</t>
  </si>
  <si>
    <t>3520400</t>
  </si>
  <si>
    <t>5222500</t>
  </si>
  <si>
    <t>Областная целевая программа капитального строительства в Челябинской области на 2009-2011 годы за счет субсидии из областного бюджета</t>
  </si>
  <si>
    <t>0502</t>
  </si>
  <si>
    <t>Коммунальное хозяйство</t>
  </si>
  <si>
    <t>1008600</t>
  </si>
  <si>
    <t>Федеральная целевая программа "Преодоление последствий радиационных аварий на период до 2015 года"</t>
  </si>
  <si>
    <t>020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</si>
  <si>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</si>
  <si>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3400702</t>
  </si>
  <si>
    <t>3510200</t>
  </si>
  <si>
    <t>Компенсация выпадающих доходов организациям, предоставляющих населению услуги 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</si>
  <si>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</si>
  <si>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предоставляющих населению услуги  водоснабжения и водоотведения по тарифам, не обеспечивающим возмещение издержек</t>
  </si>
  <si>
    <t>3510500</t>
  </si>
  <si>
    <t>Мероприятия в области коммунального хозяйства</t>
  </si>
  <si>
    <t>5220500</t>
  </si>
  <si>
    <t>ОЦП "Преодоление последствий радиационных аварий на производственном объединении "Маяк" и обеспечение радиационной безопасности Челябинской области на 2011-2015 годы</t>
  </si>
  <si>
    <t>5221900</t>
  </si>
  <si>
    <t>Областная целевая программа "Доступное и комфортное жилье - гражданам России" в Челябинской области на 2011-2015 годы</t>
  </si>
  <si>
    <t>010</t>
  </si>
  <si>
    <t>Фод софинансирования</t>
  </si>
  <si>
    <t>5222900</t>
  </si>
  <si>
    <t>Областная целевая программа "Чистая вода" на территории Челябинской области на 2010-2020 годы</t>
  </si>
  <si>
    <r>
      <t>Благоустройство</t>
    </r>
    <r>
      <rPr>
        <sz val="8"/>
        <rFont val="Arial"/>
        <family val="2"/>
      </rPr>
      <t>, в том числе:</t>
    </r>
  </si>
  <si>
    <t>Строительство и содержание автомобильных дорог  и инженерных сооружений на них в границах городских округов и поселений в рамках благоустройства</t>
  </si>
  <si>
    <t>6000201</t>
  </si>
  <si>
    <t>Субсидия на софинансирование ремонта автомобильных дорог общего пользования местного значения на территории сельских поселений</t>
  </si>
  <si>
    <t>Строительство и содержание автомобильных дорог  и инженерных сооружений на них в границах городских округов и поселений в рамках благоустройства за счет средств местного бюджета</t>
  </si>
  <si>
    <t>6000266</t>
  </si>
  <si>
    <t>Обеспечение выполнения работ по внедрению и содержанию технических средств, организацию и регулированию дорожного движения в муниципальных образованиях за счет субсидии из областного бюджета</t>
  </si>
  <si>
    <t>017</t>
  </si>
  <si>
    <t>Иные межбюджетные трансферты</t>
  </si>
  <si>
    <t>Организация и содержание мест захоронения</t>
  </si>
  <si>
    <t>Выполнение функций бюджетными учреждениями</t>
  </si>
  <si>
    <t>0800</t>
  </si>
  <si>
    <t xml:space="preserve">КУЛЬТУРА И КИНЕМАТОГРАФИЯ </t>
  </si>
  <si>
    <t>4508500</t>
  </si>
  <si>
    <t>Государственная поддержка в сфере культуры, кинематографии</t>
  </si>
  <si>
    <t>5223500</t>
  </si>
  <si>
    <t>Областная целевая программа повышения энергетической эффективности экономики Челябинской области и сокращения энергетических издержек в бюджетном секторе на 2010-2020 годы</t>
  </si>
  <si>
    <r>
      <t>Другие вопросы в области культуры, кинематографии</t>
    </r>
    <r>
      <rPr>
        <sz val="8"/>
        <rFont val="Arial"/>
        <family val="2"/>
      </rPr>
      <t>, в том числе:</t>
    </r>
  </si>
  <si>
    <t>0902</t>
  </si>
  <si>
    <t>4719900</t>
  </si>
  <si>
    <t>4719901</t>
  </si>
  <si>
    <t>Расходы за счет местного бюджета на содержание поликлиник, амбулаторий, диагностических центров</t>
  </si>
  <si>
    <t>4780000</t>
  </si>
  <si>
    <t>Фельдшерско-акушерские пункты</t>
  </si>
  <si>
    <t>4789900</t>
  </si>
  <si>
    <t>4789901</t>
  </si>
  <si>
    <t>Расходы за счет местного бюджета на содержание фельдшерско-акушерских пунктов</t>
  </si>
  <si>
    <t>5200000</t>
  </si>
  <si>
    <t>Иные безвозмездные и безвозвратные перечисления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</si>
  <si>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</si>
  <si>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</si>
  <si>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0904</t>
  </si>
  <si>
    <t>Скорая медицинская помощь</t>
  </si>
  <si>
    <t>4700000</t>
  </si>
  <si>
    <t>Больницы, клиники, госпитали, медико-санитарные части</t>
  </si>
  <si>
    <t>4709900</t>
  </si>
  <si>
    <t>4709901</t>
  </si>
  <si>
    <t>Расходы за счет местного бюджета на содержание больниц, клиник, госпиталей, медико-санитарных частей</t>
  </si>
  <si>
    <t>1000</t>
  </si>
  <si>
    <t>СОЦИАЛЬНАЯ ПОЛИТИКА</t>
  </si>
  <si>
    <t>1001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</si>
  <si>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</si>
  <si>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</si>
  <si>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 и муниципальных служащих</t>
  </si>
  <si>
    <r>
      <t>Социальное обеспечение населения</t>
    </r>
    <r>
      <rPr>
        <sz val="8"/>
        <rFont val="Arial"/>
        <family val="2"/>
      </rPr>
      <t>, в том числе:</t>
    </r>
  </si>
  <si>
    <t>1008820</t>
  </si>
  <si>
    <t>Подпрограмма "Обеспечение жильем молодых семей"</t>
  </si>
  <si>
    <t>Приложение 5</t>
  </si>
  <si>
    <t xml:space="preserve"> "О  бюджете  поселения на 2013 год </t>
  </si>
  <si>
    <t>Распределение бюджетных ассигнований по разделам, подразделам, целевым статьям и видам расходов классификации расходов бюджетов в функциональной структуре расходов  бюджета поселения на 2013 год</t>
  </si>
  <si>
    <t>2013 год</t>
  </si>
  <si>
    <t xml:space="preserve"> Руководство и управление  в сфере  установленных функций органов государственной власти субъектов  Российской  Федерации  и органов местного  самоуправления</t>
  </si>
  <si>
    <t>Руководство и управление в сфере установленных функций</t>
  </si>
  <si>
    <t>169.7</t>
  </si>
  <si>
    <t>169.,7</t>
  </si>
  <si>
    <t>0304</t>
  </si>
  <si>
    <t>0013800</t>
  </si>
  <si>
    <t xml:space="preserve">  Реализация  других функций ,связанных  с обеспечением  национальной безопасности  и правоохрантельной деятельности</t>
  </si>
  <si>
    <t xml:space="preserve"> Обеспечение деятельности  подведомственных  учреждений </t>
  </si>
  <si>
    <t>Выполнение функций казенными  учреждениями</t>
  </si>
  <si>
    <t xml:space="preserve"> Обеспечение пожарной безопасности</t>
  </si>
  <si>
    <t>0405</t>
  </si>
  <si>
    <t>7950023</t>
  </si>
  <si>
    <t>Развитие сельского хозяйства Кунашакского муниципального района Челябинской области на 2011-2014 годы</t>
  </si>
  <si>
    <t>0408</t>
  </si>
  <si>
    <t>Транспорт</t>
  </si>
  <si>
    <t>3030200</t>
  </si>
  <si>
    <t>Отдельные мероприятия в области автомобильного транспорта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</si>
  <si>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</si>
  <si>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</si>
  <si>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</si>
  <si>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</si>
  <si>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3150600</t>
  </si>
  <si>
    <t>Содержание и ремонт автомобильных дорог общего пользования местного значения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</si>
  <si>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</si>
  <si>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</si>
  <si>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</si>
  <si>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</si>
  <si>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6000000</t>
  </si>
  <si>
    <t xml:space="preserve"> Уличное освещение</t>
  </si>
  <si>
    <t xml:space="preserve">Выполнение функций органами местного самоуправления </t>
  </si>
  <si>
    <t xml:space="preserve"> Прочие мероприятия по благоустройству</t>
  </si>
  <si>
    <t>Обеспечение деятельности подведомственных  казенных  учреждений</t>
  </si>
  <si>
    <t xml:space="preserve">Выполнение функций  казенными учреждениями </t>
  </si>
  <si>
    <r>
      <t>Амбулаторная помощь</t>
    </r>
    <r>
      <rPr>
        <sz val="8"/>
        <rFont val="Arial"/>
        <family val="2"/>
      </rPr>
      <t>, в том числе:</t>
    </r>
  </si>
  <si>
    <t>4710000</t>
  </si>
  <si>
    <t>Поликлиники, амбулатории, диагностические центры</t>
  </si>
  <si>
    <t>1300</t>
  </si>
  <si>
    <t>ОБСЛУЖИВАНИЕ ГОСУДАРСТВЕННОГО И МУНИЦИПАЛЬНОГО ДОЛГА</t>
  </si>
  <si>
    <t>1301</t>
  </si>
  <si>
    <t>Обслуживание внутреннего государственного и муниципального долга</t>
  </si>
  <si>
    <t>0650300</t>
  </si>
  <si>
    <t>Процентные платежи по муниципальному долгу</t>
  </si>
  <si>
    <t>Приложение 7</t>
  </si>
  <si>
    <t xml:space="preserve"> "О бюджете  поселения на 2013 год 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</si>
  <si>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 бюджета поселения  на 2013 год </t>
  </si>
  <si>
    <t>8</t>
  </si>
  <si>
    <t>9</t>
  </si>
  <si>
    <t xml:space="preserve"> Руководство  и управление в сфере установленных  функций  органов государственной власти субъектов  Российской   Федерации и органов местного  самоуправления</t>
  </si>
  <si>
    <r>
  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</t>
    </r>
    <r>
      <rPr>
        <sz val="8"/>
        <rFont val="Arial"/>
        <family val="2"/>
      </rPr>
      <t>в том числе:</t>
    </r>
  </si>
  <si>
    <t>762</t>
  </si>
  <si>
    <t>0900200</t>
  </si>
  <si>
    <t>Национальная оборона</t>
  </si>
  <si>
    <t xml:space="preserve"> Руководство  и управление в сфере установленных  функций  </t>
  </si>
  <si>
    <t xml:space="preserve"> Национальная безопасность и првоохранительная деятельность</t>
  </si>
  <si>
    <t xml:space="preserve"> Реализация других функций , связаанных  с обеспечением   национальной безопасности  и правоохранительной  деятельности</t>
  </si>
  <si>
    <t xml:space="preserve">  Обеспечение деятельности   подведомственных  казенных учреждений</t>
  </si>
  <si>
    <t xml:space="preserve">  Обеспечение деятельности  подведомственных  казенных учреждений</t>
  </si>
  <si>
    <t xml:space="preserve"> Жилищно-коммунальное  хозяйство</t>
  </si>
  <si>
    <t>Мероприятия в области строительства, архитектуры и градостроительства</t>
  </si>
  <si>
    <t>0412</t>
  </si>
  <si>
    <t>3380000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</si>
  <si>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</si>
  <si>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</si>
  <si>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 xml:space="preserve"> Социальная  политика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</si>
  <si>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</si>
  <si>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жилищно-коммунального хозяйства</t>
  </si>
  <si>
    <t>0505</t>
  </si>
  <si>
    <t>ОЦП "Преодоление последствий радиационных аварий на производственном объединении "Маяк" на 2006-2010 годы</t>
  </si>
  <si>
    <t>1002900</t>
  </si>
  <si>
    <t>1002901</t>
  </si>
  <si>
    <t>ОЦП капитального строительства в Челябинской области на 2009-2011 годы</t>
  </si>
  <si>
    <t>Другие вопросы в области образования</t>
  </si>
  <si>
    <t>0709</t>
  </si>
  <si>
    <t>Обеспечение деятельности подведомственных   казенных учреждений</t>
  </si>
  <si>
    <t>765</t>
  </si>
  <si>
    <t>Государственная поддержка в сфере культуры, кинематография и средств массовой информации</t>
  </si>
  <si>
    <t>0806</t>
  </si>
  <si>
    <t>Подготовка коммунальных объектов к отопительному периоду на 2012-2014 годы</t>
  </si>
  <si>
    <t>760</t>
  </si>
  <si>
    <t>7950034</t>
  </si>
  <si>
    <t>ПРОЕКТ РАСХОДОВ РАЙОННОГО БЮДЖЕТА НА 2013-2015 ГОДЫ</t>
  </si>
  <si>
    <t xml:space="preserve">разделы </t>
  </si>
  <si>
    <t>годы</t>
  </si>
  <si>
    <t>01 Общегосударственные вопросы</t>
  </si>
  <si>
    <t>02 Национальная оборона</t>
  </si>
  <si>
    <t>03 Национальная безопасность и правоохранительная деятельность</t>
  </si>
  <si>
    <t>04 Национальная экономика</t>
  </si>
  <si>
    <t>05 Жилищно-коммунальное хозяйство</t>
  </si>
  <si>
    <t>06 Охрана окружающей среды</t>
  </si>
  <si>
    <t>07 Образование</t>
  </si>
  <si>
    <t>08 Культура, кинематография</t>
  </si>
  <si>
    <t>09 Здравоохранение</t>
  </si>
  <si>
    <t>10 Социальная политика</t>
  </si>
  <si>
    <t>11 Физическая культура и спорт</t>
  </si>
  <si>
    <t>14 Межбюджетные трансферты</t>
  </si>
  <si>
    <t>Субсидии из обл. бюджета</t>
  </si>
  <si>
    <t>Субвенции из обл. бюджета</t>
  </si>
  <si>
    <t>ИТОГО</t>
  </si>
  <si>
    <t xml:space="preserve">Администрация   Саринского   сельского  поселения </t>
  </si>
  <si>
    <t>Саринского сельского  поселения</t>
  </si>
  <si>
    <t xml:space="preserve">Саринского сельского поселения </t>
  </si>
  <si>
    <t>778</t>
  </si>
  <si>
    <t>0920306</t>
  </si>
  <si>
    <t>Выполнение других обязательств муниципальных образований</t>
  </si>
  <si>
    <t xml:space="preserve"> " Сохранение и развитие  культуры в муниципальном  образовании  " Саринское  сельское  поселение"в 2012-2014гг</t>
  </si>
  <si>
    <t xml:space="preserve"> " Сохранение и развитие  культуры в муниципальном образовании Саринское сельское  поселение " в 2012-2014гг"</t>
  </si>
  <si>
    <t>0200020</t>
  </si>
  <si>
    <t>Другие вопросы в области ЖКХ</t>
  </si>
  <si>
    <t>1969,899,65</t>
  </si>
  <si>
    <t>1849,899,65</t>
  </si>
  <si>
    <t>149,314,28</t>
  </si>
  <si>
    <t>16692,229,93</t>
  </si>
  <si>
    <t>3232,015,65</t>
  </si>
  <si>
    <t xml:space="preserve">внесение измен-й от  30.12.2013 г. № </t>
  </si>
  <si>
    <t>13601,401,93</t>
  </si>
  <si>
    <t xml:space="preserve">внесение измен-й от 30.12.2013 г. №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</si>
</sst>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8"/>
      <color indexed="10"/>
      <name val="Arial"/>
      <family val="2"/>
    </font>
    <font>
      <sz val="8"/>
      <color indexed="23"/>
      <name val="Arial"/>
      <family val="2"/>
    </font>
    <font>
      <sz val="10"/>
      <color indexed="63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19" fillId="21" borderId="10" xfId="0" applyNumberFormat="1" applyFont="1" applyFill="1" applyBorder="1" applyAlignment="1">
      <alignment horizontal="left" vertical="top" wrapText="1"/>
    </xf>
    <xf numFmtId="49" fontId="21" fillId="21" borderId="10" xfId="0" applyNumberFormat="1" applyFont="1" applyFill="1" applyBorder="1" applyAlignment="1">
      <alignment horizontal="center" vertical="top" wrapText="1"/>
    </xf>
    <xf numFmtId="49" fontId="19" fillId="21" borderId="10" xfId="0" applyNumberFormat="1" applyFont="1" applyFill="1" applyBorder="1" applyAlignment="1">
      <alignment horizontal="center" vertical="top" wrapText="1"/>
    </xf>
    <xf numFmtId="164" fontId="21" fillId="21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22" fillId="24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164" fontId="22" fillId="24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49" fontId="24" fillId="24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164" fontId="24" fillId="24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left" vertical="top" wrapText="1"/>
    </xf>
    <xf numFmtId="49" fontId="23" fillId="24" borderId="10" xfId="0" applyNumberFormat="1" applyFont="1" applyFill="1" applyBorder="1" applyAlignment="1">
      <alignment horizontal="center" vertical="top" wrapText="1"/>
    </xf>
    <xf numFmtId="164" fontId="23" fillId="24" borderId="10" xfId="0" applyNumberFormat="1" applyFont="1" applyFill="1" applyBorder="1" applyAlignment="1">
      <alignment horizontal="center" vertical="top" wrapText="1"/>
    </xf>
    <xf numFmtId="164" fontId="21" fillId="24" borderId="10" xfId="0" applyNumberFormat="1" applyFont="1" applyFill="1" applyBorder="1" applyAlignment="1">
      <alignment horizontal="center" vertical="top" wrapText="1"/>
    </xf>
    <xf numFmtId="164" fontId="22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left" vertical="top" wrapText="1"/>
    </xf>
    <xf numFmtId="164" fontId="24" fillId="0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left" vertical="top" wrapText="1"/>
    </xf>
    <xf numFmtId="49" fontId="21" fillId="24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 wrapText="1"/>
    </xf>
    <xf numFmtId="49" fontId="23" fillId="21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49" fontId="19" fillId="25" borderId="10" xfId="0" applyNumberFormat="1" applyFont="1" applyFill="1" applyBorder="1" applyAlignment="1">
      <alignment horizontal="left" vertical="top" wrapText="1"/>
    </xf>
    <xf numFmtId="49" fontId="25" fillId="21" borderId="10" xfId="0" applyNumberFormat="1" applyFont="1" applyFill="1" applyBorder="1" applyAlignment="1">
      <alignment horizontal="left" vertical="top"/>
    </xf>
    <xf numFmtId="49" fontId="25" fillId="21" borderId="10" xfId="0" applyNumberFormat="1" applyFont="1" applyFill="1" applyBorder="1" applyAlignment="1">
      <alignment horizontal="center" vertical="top"/>
    </xf>
    <xf numFmtId="164" fontId="26" fillId="21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49" fontId="21" fillId="0" borderId="10" xfId="0" applyNumberFormat="1" applyFont="1" applyFill="1" applyBorder="1" applyAlignment="1">
      <alignment horizontal="center" vertical="top"/>
    </xf>
    <xf numFmtId="49" fontId="19" fillId="21" borderId="10" xfId="0" applyNumberFormat="1" applyFont="1" applyFill="1" applyBorder="1" applyAlignment="1">
      <alignment horizontal="center" vertical="top"/>
    </xf>
    <xf numFmtId="49" fontId="19" fillId="21" borderId="10" xfId="0" applyNumberFormat="1" applyFont="1" applyFill="1" applyBorder="1" applyAlignment="1">
      <alignment horizontal="left" vertical="top"/>
    </xf>
    <xf numFmtId="164" fontId="19" fillId="21" borderId="10" xfId="0" applyNumberFormat="1" applyFont="1" applyFill="1" applyBorder="1" applyAlignment="1">
      <alignment horizontal="center"/>
    </xf>
    <xf numFmtId="164" fontId="22" fillId="0" borderId="10" xfId="0" applyNumberFormat="1" applyFont="1" applyBorder="1" applyAlignment="1">
      <alignment horizontal="center" vertical="top"/>
    </xf>
    <xf numFmtId="164" fontId="24" fillId="0" borderId="10" xfId="0" applyNumberFormat="1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164" fontId="24" fillId="0" borderId="10" xfId="0" applyNumberFormat="1" applyFont="1" applyBorder="1" applyAlignment="1">
      <alignment horizontal="center" vertical="top"/>
    </xf>
    <xf numFmtId="164" fontId="23" fillId="0" borderId="10" xfId="0" applyNumberFormat="1" applyFont="1" applyBorder="1" applyAlignment="1">
      <alignment horizontal="center" vertical="top"/>
    </xf>
    <xf numFmtId="164" fontId="19" fillId="21" borderId="10" xfId="0" applyNumberFormat="1" applyFont="1" applyFill="1" applyBorder="1" applyAlignment="1">
      <alignment horizontal="center" vertical="top"/>
    </xf>
    <xf numFmtId="164" fontId="23" fillId="0" borderId="10" xfId="0" applyNumberFormat="1" applyFont="1" applyFill="1" applyBorder="1" applyAlignment="1">
      <alignment horizontal="center" vertical="top" wrapText="1"/>
    </xf>
    <xf numFmtId="164" fontId="24" fillId="0" borderId="10" xfId="0" applyNumberFormat="1" applyFont="1" applyFill="1" applyBorder="1" applyAlignment="1">
      <alignment horizontal="center" vertical="top"/>
    </xf>
    <xf numFmtId="164" fontId="23" fillId="0" borderId="10" xfId="0" applyNumberFormat="1" applyFont="1" applyFill="1" applyBorder="1" applyAlignment="1">
      <alignment horizontal="center" vertical="top"/>
    </xf>
    <xf numFmtId="0" fontId="19" fillId="21" borderId="0" xfId="0" applyFont="1" applyFill="1" applyAlignment="1">
      <alignment horizontal="left" vertical="top" wrapText="1"/>
    </xf>
    <xf numFmtId="164" fontId="25" fillId="21" borderId="10" xfId="0" applyNumberFormat="1" applyFont="1" applyFill="1" applyBorder="1" applyAlignment="1">
      <alignment horizontal="center" vertical="top"/>
    </xf>
    <xf numFmtId="0" fontId="0" fillId="24" borderId="0" xfId="0" applyFill="1" applyAlignment="1">
      <alignment/>
    </xf>
    <xf numFmtId="49" fontId="19" fillId="24" borderId="10" xfId="0" applyNumberFormat="1" applyFont="1" applyFill="1" applyBorder="1" applyAlignment="1">
      <alignment horizontal="center" vertical="top" wrapText="1"/>
    </xf>
    <xf numFmtId="49" fontId="22" fillId="24" borderId="10" xfId="0" applyNumberFormat="1" applyFont="1" applyFill="1" applyBorder="1" applyAlignment="1">
      <alignment horizontal="left" vertical="top" wrapText="1"/>
    </xf>
    <xf numFmtId="164" fontId="21" fillId="24" borderId="10" xfId="0" applyNumberFormat="1" applyFont="1" applyFill="1" applyBorder="1" applyAlignment="1">
      <alignment horizontal="center" vertical="top"/>
    </xf>
    <xf numFmtId="164" fontId="23" fillId="24" borderId="10" xfId="0" applyNumberFormat="1" applyFont="1" applyFill="1" applyBorder="1" applyAlignment="1">
      <alignment horizontal="center" vertical="top"/>
    </xf>
    <xf numFmtId="164" fontId="27" fillId="21" borderId="10" xfId="0" applyNumberFormat="1" applyFont="1" applyFill="1" applyBorder="1" applyAlignment="1">
      <alignment horizontal="center" vertical="top"/>
    </xf>
    <xf numFmtId="0" fontId="27" fillId="0" borderId="0" xfId="0" applyFont="1" applyAlignment="1">
      <alignment/>
    </xf>
    <xf numFmtId="164" fontId="0" fillId="21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49" fontId="28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49" fontId="21" fillId="25" borderId="10" xfId="0" applyNumberFormat="1" applyFont="1" applyFill="1" applyBorder="1" applyAlignment="1">
      <alignment horizontal="center" vertical="top" wrapText="1"/>
    </xf>
    <xf numFmtId="49" fontId="23" fillId="25" borderId="10" xfId="0" applyNumberFormat="1" applyFont="1" applyFill="1" applyBorder="1" applyAlignment="1">
      <alignment horizontal="center" vertical="top" wrapText="1"/>
    </xf>
    <xf numFmtId="164" fontId="23" fillId="25" borderId="10" xfId="0" applyNumberFormat="1" applyFont="1" applyFill="1" applyBorder="1" applyAlignment="1">
      <alignment horizontal="center" vertical="top" wrapText="1"/>
    </xf>
    <xf numFmtId="49" fontId="29" fillId="25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9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left" vertical="top" wrapText="1"/>
    </xf>
    <xf numFmtId="164" fontId="21" fillId="0" borderId="10" xfId="0" applyNumberFormat="1" applyFont="1" applyBorder="1" applyAlignment="1">
      <alignment horizontal="center" vertical="top"/>
    </xf>
    <xf numFmtId="164" fontId="21" fillId="25" borderId="10" xfId="0" applyNumberFormat="1" applyFont="1" applyFill="1" applyBorder="1" applyAlignment="1">
      <alignment horizontal="center" vertical="top" wrapText="1"/>
    </xf>
    <xf numFmtId="49" fontId="30" fillId="25" borderId="10" xfId="0" applyNumberFormat="1" applyFont="1" applyFill="1" applyBorder="1" applyAlignment="1">
      <alignment horizontal="left" vertical="top" wrapText="1"/>
    </xf>
    <xf numFmtId="49" fontId="0" fillId="21" borderId="10" xfId="0" applyNumberFormat="1" applyFont="1" applyFill="1" applyBorder="1" applyAlignment="1">
      <alignment horizontal="left" vertical="top" wrapText="1"/>
    </xf>
    <xf numFmtId="49" fontId="0" fillId="21" borderId="10" xfId="0" applyNumberFormat="1" applyFont="1" applyFill="1" applyBorder="1" applyAlignment="1">
      <alignment horizontal="center" vertical="top" wrapText="1"/>
    </xf>
    <xf numFmtId="164" fontId="23" fillId="21" borderId="10" xfId="0" applyNumberFormat="1" applyFont="1" applyFill="1" applyBorder="1" applyAlignment="1">
      <alignment horizontal="center" vertical="top" wrapText="1"/>
    </xf>
    <xf numFmtId="49" fontId="21" fillId="26" borderId="10" xfId="0" applyNumberFormat="1" applyFont="1" applyFill="1" applyBorder="1" applyAlignment="1">
      <alignment horizontal="center" vertical="top" wrapText="1"/>
    </xf>
    <xf numFmtId="49" fontId="21" fillId="26" borderId="10" xfId="0" applyNumberFormat="1" applyFont="1" applyFill="1" applyBorder="1" applyAlignment="1">
      <alignment horizontal="left" vertical="top" wrapText="1"/>
    </xf>
    <xf numFmtId="164" fontId="22" fillId="26" borderId="10" xfId="0" applyNumberFormat="1" applyFont="1" applyFill="1" applyBorder="1" applyAlignment="1">
      <alignment horizontal="center" vertical="top"/>
    </xf>
    <xf numFmtId="49" fontId="26" fillId="26" borderId="10" xfId="0" applyNumberFormat="1" applyFont="1" applyFill="1" applyBorder="1" applyAlignment="1">
      <alignment horizontal="left" vertical="top" wrapText="1"/>
    </xf>
    <xf numFmtId="49" fontId="22" fillId="27" borderId="10" xfId="0" applyNumberFormat="1" applyFont="1" applyFill="1" applyBorder="1" applyAlignment="1">
      <alignment horizontal="center" vertical="top" wrapText="1"/>
    </xf>
    <xf numFmtId="49" fontId="22" fillId="26" borderId="10" xfId="0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1"/>
  <sheetViews>
    <sheetView tabSelected="1" view="pageBreakPreview" zoomScaleSheetLayoutView="100" workbookViewId="0" topLeftCell="A166">
      <selection activeCell="D11" sqref="D11"/>
    </sheetView>
  </sheetViews>
  <sheetFormatPr defaultColWidth="9.140625" defaultRowHeight="12.75"/>
  <cols>
    <col min="4" max="4" width="44.421875" style="0" customWidth="1"/>
    <col min="5" max="5" width="29.421875" style="0" customWidth="1"/>
    <col min="6" max="7" width="0" style="0" hidden="1" customWidth="1"/>
  </cols>
  <sheetData>
    <row r="1" spans="1:5" ht="12.75">
      <c r="A1" s="42"/>
      <c r="B1" s="42"/>
      <c r="C1" s="42"/>
      <c r="D1" s="42"/>
      <c r="E1" s="1" t="s">
        <v>229</v>
      </c>
    </row>
    <row r="2" spans="1:5" ht="12.75">
      <c r="A2" s="42"/>
      <c r="B2" s="42"/>
      <c r="C2" s="42"/>
      <c r="D2" s="42"/>
      <c r="E2" s="1" t="s">
        <v>0</v>
      </c>
    </row>
    <row r="3" spans="1:5" ht="12.75">
      <c r="A3" s="42"/>
      <c r="B3" s="42"/>
      <c r="C3" s="42"/>
      <c r="D3" s="42"/>
      <c r="E3" s="1" t="s">
        <v>333</v>
      </c>
    </row>
    <row r="4" spans="1:5" ht="12.75">
      <c r="A4" s="42"/>
      <c r="B4" s="42"/>
      <c r="C4" s="42"/>
      <c r="D4" s="42"/>
      <c r="E4" s="1" t="s">
        <v>230</v>
      </c>
    </row>
    <row r="5" spans="1:5" ht="12.75">
      <c r="A5" s="42"/>
      <c r="B5" s="42"/>
      <c r="C5" s="42"/>
      <c r="D5" s="42"/>
      <c r="E5" s="1" t="s">
        <v>1</v>
      </c>
    </row>
    <row r="6" spans="1:5" ht="12.75">
      <c r="A6" s="42"/>
      <c r="B6" s="42"/>
      <c r="C6" s="42"/>
      <c r="D6" s="42"/>
      <c r="E6" s="1" t="s">
        <v>346</v>
      </c>
    </row>
    <row r="7" spans="1:5" ht="12.75">
      <c r="A7" s="42"/>
      <c r="B7" s="42"/>
      <c r="C7" s="42"/>
      <c r="D7" s="42"/>
      <c r="E7" s="1"/>
    </row>
    <row r="8" spans="1:7" ht="55.5" customHeight="1">
      <c r="A8" s="101" t="s">
        <v>231</v>
      </c>
      <c r="B8" s="101"/>
      <c r="C8" s="101"/>
      <c r="D8" s="101"/>
      <c r="E8" s="101"/>
      <c r="F8" s="4"/>
      <c r="G8" s="4"/>
    </row>
    <row r="9" spans="1:5" ht="12.75">
      <c r="A9" s="3"/>
      <c r="B9" s="3"/>
      <c r="C9" s="3"/>
      <c r="D9" s="3"/>
      <c r="E9" s="3"/>
    </row>
    <row r="10" spans="1:4" ht="12.75">
      <c r="A10" s="4"/>
      <c r="B10" s="4"/>
      <c r="C10" s="4"/>
      <c r="D10" s="4"/>
    </row>
    <row r="11" spans="1:5" ht="12.75">
      <c r="A11" s="42"/>
      <c r="B11" s="42"/>
      <c r="C11" s="42"/>
      <c r="D11" s="42"/>
      <c r="E11" s="1" t="s">
        <v>2</v>
      </c>
    </row>
    <row r="12" spans="1:7" ht="12.75" customHeight="1">
      <c r="A12" s="104" t="s">
        <v>4</v>
      </c>
      <c r="B12" s="104"/>
      <c r="C12" s="104"/>
      <c r="D12" s="102" t="s">
        <v>3</v>
      </c>
      <c r="E12" s="103" t="s">
        <v>232</v>
      </c>
      <c r="F12" s="7"/>
      <c r="G12" s="7"/>
    </row>
    <row r="13" spans="1:7" ht="47.25" customHeight="1">
      <c r="A13" s="33" t="s">
        <v>6</v>
      </c>
      <c r="B13" s="33" t="s">
        <v>7</v>
      </c>
      <c r="C13" s="33" t="s">
        <v>8</v>
      </c>
      <c r="D13" s="102"/>
      <c r="E13" s="103"/>
      <c r="F13" s="8" t="s">
        <v>232</v>
      </c>
      <c r="G13" s="8" t="s">
        <v>9</v>
      </c>
    </row>
    <row r="14" spans="1:7" ht="12.75" customHeight="1">
      <c r="A14" s="43" t="s">
        <v>10</v>
      </c>
      <c r="B14" s="43" t="s">
        <v>11</v>
      </c>
      <c r="C14" s="43" t="s">
        <v>12</v>
      </c>
      <c r="D14" s="43" t="s">
        <v>13</v>
      </c>
      <c r="E14" s="9" t="s">
        <v>14</v>
      </c>
      <c r="F14" s="9" t="s">
        <v>14</v>
      </c>
      <c r="G14" s="9" t="s">
        <v>14</v>
      </c>
    </row>
    <row r="15" spans="1:7" ht="12.75">
      <c r="A15" s="44" t="s">
        <v>17</v>
      </c>
      <c r="B15" s="44"/>
      <c r="C15" s="44"/>
      <c r="D15" s="45" t="s">
        <v>98</v>
      </c>
      <c r="E15" s="46" t="s">
        <v>345</v>
      </c>
      <c r="F15" s="46" t="e">
        <f>F16+F20+F25+F35+F40+F47+F51+F32</f>
        <v>#REF!</v>
      </c>
      <c r="G15" s="46" t="e">
        <f>G16+G20+G25+G35+G40+G47+G51+G32</f>
        <v>#REF!</v>
      </c>
    </row>
    <row r="16" spans="1:7" ht="31.5">
      <c r="A16" s="16" t="s">
        <v>19</v>
      </c>
      <c r="B16" s="20"/>
      <c r="C16" s="20"/>
      <c r="D16" s="14" t="s">
        <v>18</v>
      </c>
      <c r="E16" s="47">
        <v>406.3</v>
      </c>
      <c r="F16" s="47">
        <f>F18</f>
        <v>1071.8</v>
      </c>
      <c r="G16" s="47">
        <f>G18</f>
        <v>1071.8</v>
      </c>
    </row>
    <row r="17" spans="1:7" ht="48.75" customHeight="1">
      <c r="A17" s="20" t="s">
        <v>19</v>
      </c>
      <c r="B17" s="20" t="s">
        <v>20</v>
      </c>
      <c r="C17" s="20" t="s">
        <v>21</v>
      </c>
      <c r="D17" s="24" t="s">
        <v>233</v>
      </c>
      <c r="E17" s="49">
        <v>406.3</v>
      </c>
      <c r="F17" s="48">
        <f>F18</f>
        <v>1071.8</v>
      </c>
      <c r="G17" s="48">
        <f>G18</f>
        <v>1071.8</v>
      </c>
    </row>
    <row r="18" spans="1:7" ht="12.75">
      <c r="A18" s="20" t="s">
        <v>19</v>
      </c>
      <c r="B18" s="20" t="s">
        <v>23</v>
      </c>
      <c r="C18" s="20" t="s">
        <v>21</v>
      </c>
      <c r="D18" s="24" t="s">
        <v>22</v>
      </c>
      <c r="E18" s="49">
        <v>406.3</v>
      </c>
      <c r="F18" s="48">
        <f>F19</f>
        <v>1071.8</v>
      </c>
      <c r="G18" s="48">
        <f>G19</f>
        <v>1071.8</v>
      </c>
    </row>
    <row r="19" spans="1:7" ht="16.5" customHeight="1">
      <c r="A19" s="20" t="s">
        <v>19</v>
      </c>
      <c r="B19" s="20" t="s">
        <v>23</v>
      </c>
      <c r="C19" s="20" t="s">
        <v>25</v>
      </c>
      <c r="D19" s="24" t="s">
        <v>24</v>
      </c>
      <c r="E19" s="49">
        <v>406.3</v>
      </c>
      <c r="F19" s="49">
        <f>'7 ведомственная (2013)'!G25</f>
        <v>1071.8</v>
      </c>
      <c r="G19" s="49">
        <f>'7 ведомственная (2013)'!H25</f>
        <v>1071.8</v>
      </c>
    </row>
    <row r="20" spans="1:7" ht="42">
      <c r="A20" s="16" t="s">
        <v>27</v>
      </c>
      <c r="B20" s="16"/>
      <c r="C20" s="16"/>
      <c r="D20" s="14" t="s">
        <v>99</v>
      </c>
      <c r="E20" s="47">
        <v>133.8</v>
      </c>
      <c r="F20" s="47" t="e">
        <f>F22+#REF!</f>
        <v>#REF!</v>
      </c>
      <c r="G20" s="47" t="e">
        <f>G22+#REF!</f>
        <v>#REF!</v>
      </c>
    </row>
    <row r="21" spans="1:7" ht="48" customHeight="1">
      <c r="A21" s="20" t="s">
        <v>27</v>
      </c>
      <c r="B21" s="20" t="s">
        <v>20</v>
      </c>
      <c r="C21" s="20" t="s">
        <v>21</v>
      </c>
      <c r="D21" s="24" t="s">
        <v>233</v>
      </c>
      <c r="E21" s="49">
        <v>133.8</v>
      </c>
      <c r="F21" s="48" t="e">
        <f>#REF!</f>
        <v>#REF!</v>
      </c>
      <c r="G21" s="48" t="e">
        <f>#REF!</f>
        <v>#REF!</v>
      </c>
    </row>
    <row r="22" spans="1:7" ht="12.75">
      <c r="A22" s="20" t="s">
        <v>27</v>
      </c>
      <c r="B22" s="20" t="s">
        <v>29</v>
      </c>
      <c r="C22" s="20" t="s">
        <v>21</v>
      </c>
      <c r="D22" s="24" t="s">
        <v>28</v>
      </c>
      <c r="E22" s="49">
        <v>133.8</v>
      </c>
      <c r="F22" s="48" t="e">
        <f>#REF!</f>
        <v>#REF!</v>
      </c>
      <c r="G22" s="48" t="e">
        <f>#REF!</f>
        <v>#REF!</v>
      </c>
    </row>
    <row r="23" spans="1:7" ht="22.5">
      <c r="A23" s="20" t="s">
        <v>27</v>
      </c>
      <c r="B23" s="20" t="s">
        <v>31</v>
      </c>
      <c r="C23" s="20" t="s">
        <v>21</v>
      </c>
      <c r="D23" s="24" t="s">
        <v>30</v>
      </c>
      <c r="E23" s="49">
        <v>133.8</v>
      </c>
      <c r="F23" s="48" t="e">
        <f>F24</f>
        <v>#REF!</v>
      </c>
      <c r="G23" s="48" t="e">
        <f>G24</f>
        <v>#REF!</v>
      </c>
    </row>
    <row r="24" spans="1:7" ht="22.5">
      <c r="A24" s="20" t="s">
        <v>27</v>
      </c>
      <c r="B24" s="20" t="s">
        <v>31</v>
      </c>
      <c r="C24" s="20" t="s">
        <v>25</v>
      </c>
      <c r="D24" s="24" t="s">
        <v>24</v>
      </c>
      <c r="E24" s="49">
        <v>133.8</v>
      </c>
      <c r="F24" s="49" t="e">
        <f>'7 ведомственная (2013)'!#REF!</f>
        <v>#REF!</v>
      </c>
      <c r="G24" s="49" t="e">
        <f>'7 ведомственная (2013)'!#REF!</f>
        <v>#REF!</v>
      </c>
    </row>
    <row r="25" spans="1:7" ht="42.75">
      <c r="A25" s="16" t="s">
        <v>32</v>
      </c>
      <c r="B25" s="20"/>
      <c r="C25" s="20"/>
      <c r="D25" s="14" t="s">
        <v>100</v>
      </c>
      <c r="E25" s="47" t="s">
        <v>341</v>
      </c>
      <c r="F25" s="47" t="e">
        <f>F27</f>
        <v>#REF!</v>
      </c>
      <c r="G25" s="47" t="e">
        <f>G27</f>
        <v>#REF!</v>
      </c>
    </row>
    <row r="26" spans="1:7" ht="46.5" customHeight="1">
      <c r="A26" s="20" t="s">
        <v>32</v>
      </c>
      <c r="B26" s="20" t="s">
        <v>20</v>
      </c>
      <c r="C26" s="20" t="s">
        <v>21</v>
      </c>
      <c r="D26" s="24" t="s">
        <v>233</v>
      </c>
      <c r="E26" s="51" t="s">
        <v>341</v>
      </c>
      <c r="F26" s="48" t="e">
        <f>#REF!</f>
        <v>#REF!</v>
      </c>
      <c r="G26" s="48" t="e">
        <f>#REF!</f>
        <v>#REF!</v>
      </c>
    </row>
    <row r="27" spans="1:7" ht="12.75">
      <c r="A27" s="20" t="s">
        <v>32</v>
      </c>
      <c r="B27" s="20" t="s">
        <v>29</v>
      </c>
      <c r="C27" s="20" t="s">
        <v>21</v>
      </c>
      <c r="D27" s="24" t="s">
        <v>28</v>
      </c>
      <c r="E27" s="49" t="s">
        <v>342</v>
      </c>
      <c r="F27" s="48" t="e">
        <f>#REF!</f>
        <v>#REF!</v>
      </c>
      <c r="G27" s="48" t="e">
        <f>#REF!</f>
        <v>#REF!</v>
      </c>
    </row>
    <row r="28" spans="1:7" ht="22.5">
      <c r="A28" s="20" t="s">
        <v>32</v>
      </c>
      <c r="B28" s="20" t="s">
        <v>31</v>
      </c>
      <c r="C28" s="20" t="s">
        <v>21</v>
      </c>
      <c r="D28" s="24" t="s">
        <v>30</v>
      </c>
      <c r="E28" s="49" t="s">
        <v>342</v>
      </c>
      <c r="F28" s="50">
        <f>F29</f>
        <v>15613.4</v>
      </c>
      <c r="G28" s="50">
        <f>G29</f>
        <v>15613.4</v>
      </c>
    </row>
    <row r="29" spans="1:7" ht="22.5">
      <c r="A29" s="20" t="s">
        <v>32</v>
      </c>
      <c r="B29" s="20" t="s">
        <v>31</v>
      </c>
      <c r="C29" s="20" t="s">
        <v>25</v>
      </c>
      <c r="D29" s="24" t="s">
        <v>24</v>
      </c>
      <c r="E29" s="49" t="s">
        <v>342</v>
      </c>
      <c r="F29" s="51">
        <f>'7 ведомственная (2013)'!G30</f>
        <v>15613.4</v>
      </c>
      <c r="G29" s="51">
        <f>'7 ведомственная (2013)'!H30</f>
        <v>15613.4</v>
      </c>
    </row>
    <row r="30" spans="1:7" ht="22.5">
      <c r="A30" s="20" t="s">
        <v>32</v>
      </c>
      <c r="B30" s="20" t="s">
        <v>31</v>
      </c>
      <c r="C30" s="20" t="s">
        <v>21</v>
      </c>
      <c r="D30" s="24" t="s">
        <v>33</v>
      </c>
      <c r="E30" s="51">
        <v>120</v>
      </c>
      <c r="F30" s="50">
        <f>F31</f>
        <v>110</v>
      </c>
      <c r="G30" s="50">
        <f>G31</f>
        <v>110</v>
      </c>
    </row>
    <row r="31" spans="1:7" ht="22.5">
      <c r="A31" s="20" t="s">
        <v>32</v>
      </c>
      <c r="B31" s="20" t="s">
        <v>31</v>
      </c>
      <c r="C31" s="20" t="s">
        <v>25</v>
      </c>
      <c r="D31" s="24" t="s">
        <v>24</v>
      </c>
      <c r="E31" s="51">
        <v>120</v>
      </c>
      <c r="F31" s="51">
        <f>'7 ведомственная (2013)'!G36</f>
        <v>110</v>
      </c>
      <c r="G31" s="51">
        <f>'7 ведомственная (2013)'!H36</f>
        <v>110</v>
      </c>
    </row>
    <row r="32" spans="1:7" ht="12.75" hidden="1">
      <c r="A32" s="16" t="s">
        <v>101</v>
      </c>
      <c r="B32" s="16"/>
      <c r="C32" s="16"/>
      <c r="D32" s="31" t="s">
        <v>102</v>
      </c>
      <c r="E32" s="47">
        <f aca="true" t="shared" si="0" ref="E32:G33">E33</f>
        <v>0</v>
      </c>
      <c r="F32" s="47">
        <f t="shared" si="0"/>
        <v>0</v>
      </c>
      <c r="G32" s="47">
        <f t="shared" si="0"/>
        <v>0</v>
      </c>
    </row>
    <row r="33" spans="1:7" ht="56.25" hidden="1">
      <c r="A33" s="22" t="s">
        <v>101</v>
      </c>
      <c r="B33" s="22" t="s">
        <v>103</v>
      </c>
      <c r="C33" s="22" t="s">
        <v>21</v>
      </c>
      <c r="D33" s="29" t="s">
        <v>104</v>
      </c>
      <c r="E33" s="50">
        <f t="shared" si="0"/>
        <v>0</v>
      </c>
      <c r="F33" s="50">
        <f t="shared" si="0"/>
        <v>0</v>
      </c>
      <c r="G33" s="50">
        <f t="shared" si="0"/>
        <v>0</v>
      </c>
    </row>
    <row r="34" spans="1:7" ht="22.5" hidden="1">
      <c r="A34" s="20" t="s">
        <v>101</v>
      </c>
      <c r="B34" s="20" t="s">
        <v>103</v>
      </c>
      <c r="C34" s="20" t="s">
        <v>25</v>
      </c>
      <c r="D34" s="18" t="s">
        <v>24</v>
      </c>
      <c r="E34" s="51">
        <f>'7 ведомственная (2013)'!F39</f>
        <v>0</v>
      </c>
      <c r="F34" s="51">
        <f>'7 ведомственная (2013)'!G39</f>
        <v>0</v>
      </c>
      <c r="G34" s="51">
        <f>'7 ведомственная (2013)'!H39</f>
        <v>0</v>
      </c>
    </row>
    <row r="35" spans="1:7" ht="43.5">
      <c r="A35" s="16" t="s">
        <v>35</v>
      </c>
      <c r="B35" s="16"/>
      <c r="C35" s="16"/>
      <c r="D35" s="14" t="s">
        <v>34</v>
      </c>
      <c r="E35" s="47">
        <v>255.4</v>
      </c>
      <c r="F35" s="47" t="e">
        <f>F37+#REF!</f>
        <v>#REF!</v>
      </c>
      <c r="G35" s="47" t="e">
        <f>G37+#REF!</f>
        <v>#REF!</v>
      </c>
    </row>
    <row r="36" spans="1:7" ht="45">
      <c r="A36" s="20" t="s">
        <v>35</v>
      </c>
      <c r="B36" s="20" t="s">
        <v>20</v>
      </c>
      <c r="C36" s="20" t="s">
        <v>21</v>
      </c>
      <c r="D36" s="24" t="s">
        <v>233</v>
      </c>
      <c r="E36" s="51">
        <v>255.4</v>
      </c>
      <c r="F36" s="50" t="e">
        <f>#REF!</f>
        <v>#REF!</v>
      </c>
      <c r="G36" s="50" t="e">
        <f>#REF!</f>
        <v>#REF!</v>
      </c>
    </row>
    <row r="37" spans="1:7" ht="21" customHeight="1">
      <c r="A37" s="20" t="s">
        <v>35</v>
      </c>
      <c r="B37" s="20" t="s">
        <v>29</v>
      </c>
      <c r="C37" s="20" t="s">
        <v>21</v>
      </c>
      <c r="D37" s="24" t="s">
        <v>28</v>
      </c>
      <c r="E37" s="51">
        <v>255.4</v>
      </c>
      <c r="F37" s="50" t="e">
        <f>#REF!</f>
        <v>#REF!</v>
      </c>
      <c r="G37" s="50" t="e">
        <f>#REF!</f>
        <v>#REF!</v>
      </c>
    </row>
    <row r="38" spans="1:7" ht="22.5">
      <c r="A38" s="20" t="s">
        <v>35</v>
      </c>
      <c r="B38" s="20" t="s">
        <v>31</v>
      </c>
      <c r="C38" s="20" t="s">
        <v>21</v>
      </c>
      <c r="D38" s="24" t="s">
        <v>30</v>
      </c>
      <c r="E38" s="51">
        <v>255.4</v>
      </c>
      <c r="F38" s="50" t="e">
        <f>F39</f>
        <v>#REF!</v>
      </c>
      <c r="G38" s="50" t="e">
        <f>G39</f>
        <v>#REF!</v>
      </c>
    </row>
    <row r="39" spans="1:7" ht="22.5">
      <c r="A39" s="20" t="s">
        <v>35</v>
      </c>
      <c r="B39" s="20" t="s">
        <v>31</v>
      </c>
      <c r="C39" s="20" t="s">
        <v>25</v>
      </c>
      <c r="D39" s="24" t="s">
        <v>24</v>
      </c>
      <c r="E39" s="51">
        <v>255.4</v>
      </c>
      <c r="F39" s="51" t="e">
        <f>'7 ведомственная (2013)'!#REF!+'7 ведомственная (2013)'!#REF!</f>
        <v>#REF!</v>
      </c>
      <c r="G39" s="51" t="e">
        <f>'7 ведомственная (2013)'!#REF!+'7 ведомственная (2013)'!#REF!</f>
        <v>#REF!</v>
      </c>
    </row>
    <row r="40" spans="1:7" ht="12.75" hidden="1">
      <c r="A40" s="16" t="s">
        <v>105</v>
      </c>
      <c r="B40" s="16"/>
      <c r="C40" s="16"/>
      <c r="D40" s="31" t="s">
        <v>106</v>
      </c>
      <c r="E40" s="23">
        <f>E41</f>
        <v>0</v>
      </c>
      <c r="F40" s="23">
        <f>F41</f>
        <v>0</v>
      </c>
      <c r="G40" s="23">
        <f>G41</f>
        <v>0</v>
      </c>
    </row>
    <row r="41" spans="1:7" ht="22.5" hidden="1">
      <c r="A41" s="22" t="s">
        <v>105</v>
      </c>
      <c r="B41" s="22" t="s">
        <v>107</v>
      </c>
      <c r="C41" s="22" t="s">
        <v>21</v>
      </c>
      <c r="D41" s="29" t="s">
        <v>108</v>
      </c>
      <c r="E41" s="26"/>
      <c r="F41" s="26"/>
      <c r="G41" s="26"/>
    </row>
    <row r="42" spans="1:7" ht="22.5" hidden="1">
      <c r="A42" s="20" t="s">
        <v>105</v>
      </c>
      <c r="B42" s="20" t="s">
        <v>107</v>
      </c>
      <c r="C42" s="20" t="s">
        <v>25</v>
      </c>
      <c r="D42" s="24" t="s">
        <v>24</v>
      </c>
      <c r="E42" s="23">
        <f>E43</f>
        <v>0</v>
      </c>
      <c r="F42" s="23">
        <f>F43</f>
        <v>0</v>
      </c>
      <c r="G42" s="23">
        <f>G43</f>
        <v>0</v>
      </c>
    </row>
    <row r="43" spans="1:7" ht="22.5" hidden="1">
      <c r="A43" s="22" t="s">
        <v>105</v>
      </c>
      <c r="B43" s="22" t="s">
        <v>109</v>
      </c>
      <c r="C43" s="22" t="s">
        <v>21</v>
      </c>
      <c r="D43" s="21" t="s">
        <v>110</v>
      </c>
      <c r="E43" s="26"/>
      <c r="F43" s="26"/>
      <c r="G43" s="26"/>
    </row>
    <row r="44" spans="1:7" ht="22.5" hidden="1">
      <c r="A44" s="20" t="s">
        <v>105</v>
      </c>
      <c r="B44" s="20" t="s">
        <v>109</v>
      </c>
      <c r="C44" s="20" t="s">
        <v>25</v>
      </c>
      <c r="D44" s="24" t="s">
        <v>24</v>
      </c>
      <c r="E44" s="28">
        <f>E47</f>
        <v>15</v>
      </c>
      <c r="F44" s="28" t="e">
        <f>F47</f>
        <v>#REF!</v>
      </c>
      <c r="G44" s="28" t="e">
        <f>G47</f>
        <v>#REF!</v>
      </c>
    </row>
    <row r="45" spans="1:7" ht="22.5">
      <c r="A45" s="33" t="s">
        <v>105</v>
      </c>
      <c r="B45" s="20"/>
      <c r="C45" s="20"/>
      <c r="D45" s="88" t="s">
        <v>106</v>
      </c>
      <c r="E45" s="28">
        <v>50</v>
      </c>
      <c r="F45" s="28"/>
      <c r="G45" s="28"/>
    </row>
    <row r="46" spans="1:7" ht="12.75">
      <c r="A46" s="20" t="s">
        <v>105</v>
      </c>
      <c r="B46" s="20" t="s">
        <v>339</v>
      </c>
      <c r="C46" s="20" t="s">
        <v>25</v>
      </c>
      <c r="D46" s="24" t="s">
        <v>106</v>
      </c>
      <c r="E46" s="28">
        <v>50</v>
      </c>
      <c r="F46" s="28"/>
      <c r="G46" s="28"/>
    </row>
    <row r="47" spans="1:7" ht="16.5" customHeight="1">
      <c r="A47" s="37" t="s">
        <v>37</v>
      </c>
      <c r="B47" s="35"/>
      <c r="C47" s="35"/>
      <c r="D47" s="14" t="s">
        <v>36</v>
      </c>
      <c r="E47" s="47">
        <f>E49</f>
        <v>15</v>
      </c>
      <c r="F47" s="47" t="e">
        <f>F49</f>
        <v>#REF!</v>
      </c>
      <c r="G47" s="47" t="e">
        <f>G49</f>
        <v>#REF!</v>
      </c>
    </row>
    <row r="48" spans="1:7" ht="17.25" customHeight="1">
      <c r="A48" s="35" t="s">
        <v>37</v>
      </c>
      <c r="B48" s="35" t="s">
        <v>38</v>
      </c>
      <c r="C48" s="35" t="s">
        <v>21</v>
      </c>
      <c r="D48" s="18" t="s">
        <v>36</v>
      </c>
      <c r="E48" s="26">
        <v>15</v>
      </c>
      <c r="F48" s="23" t="e">
        <f>F49</f>
        <v>#REF!</v>
      </c>
      <c r="G48" s="23" t="e">
        <f>G49</f>
        <v>#REF!</v>
      </c>
    </row>
    <row r="49" spans="1:7" ht="18.75" customHeight="1">
      <c r="A49" s="35" t="s">
        <v>37</v>
      </c>
      <c r="B49" s="35" t="s">
        <v>40</v>
      </c>
      <c r="C49" s="35" t="s">
        <v>21</v>
      </c>
      <c r="D49" s="18" t="s">
        <v>39</v>
      </c>
      <c r="E49" s="26">
        <v>15</v>
      </c>
      <c r="F49" s="23" t="e">
        <f>F50</f>
        <v>#REF!</v>
      </c>
      <c r="G49" s="23" t="e">
        <f>G50</f>
        <v>#REF!</v>
      </c>
    </row>
    <row r="50" spans="1:7" ht="18.75" customHeight="1">
      <c r="A50" s="35" t="s">
        <v>37</v>
      </c>
      <c r="B50" s="35" t="s">
        <v>40</v>
      </c>
      <c r="C50" s="35" t="s">
        <v>42</v>
      </c>
      <c r="D50" s="18" t="s">
        <v>41</v>
      </c>
      <c r="E50" s="51">
        <v>15</v>
      </c>
      <c r="F50" s="51" t="e">
        <f>'7 ведомственная (2013)'!G50+'7 ведомственная (2013)'!#REF!</f>
        <v>#REF!</v>
      </c>
      <c r="G50" s="51" t="e">
        <f>'7 ведомственная (2013)'!H50+'7 ведомственная (2013)'!#REF!</f>
        <v>#REF!</v>
      </c>
    </row>
    <row r="51" spans="1:7" ht="20.25" customHeight="1">
      <c r="A51" s="16" t="s">
        <v>43</v>
      </c>
      <c r="B51" s="20"/>
      <c r="C51" s="20"/>
      <c r="D51" s="14" t="s">
        <v>111</v>
      </c>
      <c r="E51" s="47">
        <v>401616</v>
      </c>
      <c r="F51" s="47" t="e">
        <f>F52+F54+#REF!+#REF!+#REF!</f>
        <v>#REF!</v>
      </c>
      <c r="G51" s="47" t="e">
        <f>G52+G54+#REF!+#REF!+#REF!</f>
        <v>#REF!</v>
      </c>
    </row>
    <row r="52" spans="1:7" ht="22.5" hidden="1">
      <c r="A52" s="22" t="s">
        <v>43</v>
      </c>
      <c r="B52" s="22" t="s">
        <v>112</v>
      </c>
      <c r="C52" s="22" t="s">
        <v>21</v>
      </c>
      <c r="D52" s="21" t="s">
        <v>113</v>
      </c>
      <c r="E52" s="23">
        <f>E53</f>
        <v>133</v>
      </c>
      <c r="F52" s="23">
        <f>F53</f>
        <v>0</v>
      </c>
      <c r="G52" s="23">
        <f>G53</f>
        <v>0</v>
      </c>
    </row>
    <row r="53" spans="1:7" ht="22.5" hidden="1">
      <c r="A53" s="20" t="s">
        <v>43</v>
      </c>
      <c r="B53" s="20" t="s">
        <v>112</v>
      </c>
      <c r="C53" s="20" t="s">
        <v>25</v>
      </c>
      <c r="D53" s="24" t="s">
        <v>24</v>
      </c>
      <c r="E53" s="51">
        <f>'7 ведомственная (2013)'!F53</f>
        <v>133</v>
      </c>
      <c r="F53" s="51">
        <f>'7 ведомственная (2013)'!G53</f>
        <v>0</v>
      </c>
      <c r="G53" s="51">
        <f>'7 ведомственная (2013)'!H53</f>
        <v>0</v>
      </c>
    </row>
    <row r="54" spans="1:7" ht="12.75">
      <c r="A54" s="20" t="s">
        <v>43</v>
      </c>
      <c r="B54" s="20" t="s">
        <v>29</v>
      </c>
      <c r="C54" s="20" t="s">
        <v>21</v>
      </c>
      <c r="D54" s="24" t="s">
        <v>28</v>
      </c>
      <c r="E54" s="23">
        <v>133</v>
      </c>
      <c r="F54" s="23" t="e">
        <f>F55+#REF!+#REF!</f>
        <v>#REF!</v>
      </c>
      <c r="G54" s="23" t="e">
        <f>G55+#REF!+#REF!</f>
        <v>#REF!</v>
      </c>
    </row>
    <row r="55" spans="1:7" ht="22.5">
      <c r="A55" s="20" t="s">
        <v>43</v>
      </c>
      <c r="B55" s="20" t="s">
        <v>31</v>
      </c>
      <c r="C55" s="20" t="s">
        <v>21</v>
      </c>
      <c r="D55" s="24" t="s">
        <v>30</v>
      </c>
      <c r="E55" s="50">
        <v>133</v>
      </c>
      <c r="F55" s="50" t="e">
        <f>F58</f>
        <v>#REF!</v>
      </c>
      <c r="G55" s="50" t="e">
        <f>G58</f>
        <v>#REF!</v>
      </c>
    </row>
    <row r="56" spans="1:7" ht="22.5">
      <c r="A56" s="20" t="s">
        <v>43</v>
      </c>
      <c r="B56" s="20" t="s">
        <v>31</v>
      </c>
      <c r="C56" s="20" t="s">
        <v>25</v>
      </c>
      <c r="D56" s="24" t="s">
        <v>24</v>
      </c>
      <c r="E56" s="51">
        <v>133</v>
      </c>
      <c r="F56" s="50"/>
      <c r="G56" s="50"/>
    </row>
    <row r="57" spans="1:7" ht="22.5">
      <c r="A57" s="20" t="s">
        <v>43</v>
      </c>
      <c r="B57" s="20" t="s">
        <v>335</v>
      </c>
      <c r="C57" s="20" t="s">
        <v>21</v>
      </c>
      <c r="D57" s="24" t="s">
        <v>336</v>
      </c>
      <c r="E57" s="51">
        <v>268.616</v>
      </c>
      <c r="F57" s="50"/>
      <c r="G57" s="50"/>
    </row>
    <row r="58" spans="1:7" ht="22.5">
      <c r="A58" s="20" t="s">
        <v>43</v>
      </c>
      <c r="B58" s="20" t="s">
        <v>335</v>
      </c>
      <c r="C58" s="20" t="s">
        <v>25</v>
      </c>
      <c r="D58" s="24" t="s">
        <v>24</v>
      </c>
      <c r="E58" s="51">
        <v>268.616</v>
      </c>
      <c r="F58" s="51" t="e">
        <f>'7 ведомственная (2013)'!#REF!+'7 ведомственная (2013)'!#REF!+'7 ведомственная (2013)'!#REF!</f>
        <v>#REF!</v>
      </c>
      <c r="G58" s="51" t="e">
        <f>'7 ведомственная (2013)'!#REF!+'7 ведомственная (2013)'!#REF!+'7 ведомственная (2013)'!#REF!</f>
        <v>#REF!</v>
      </c>
    </row>
    <row r="59" spans="1:7" ht="22.5" hidden="1">
      <c r="A59" s="22" t="s">
        <v>43</v>
      </c>
      <c r="B59" s="22" t="s">
        <v>114</v>
      </c>
      <c r="C59" s="22" t="s">
        <v>21</v>
      </c>
      <c r="D59" s="29" t="s">
        <v>115</v>
      </c>
      <c r="E59" s="50" t="e">
        <f>E60</f>
        <v>#REF!</v>
      </c>
      <c r="F59" s="50" t="e">
        <f>F60</f>
        <v>#REF!</v>
      </c>
      <c r="G59" s="50" t="e">
        <f>G60</f>
        <v>#REF!</v>
      </c>
    </row>
    <row r="60" spans="1:7" ht="22.5" hidden="1">
      <c r="A60" s="20" t="s">
        <v>43</v>
      </c>
      <c r="B60" s="20" t="s">
        <v>114</v>
      </c>
      <c r="C60" s="20" t="s">
        <v>25</v>
      </c>
      <c r="D60" s="24" t="s">
        <v>24</v>
      </c>
      <c r="E60" s="51" t="e">
        <f>'7 ведомственная (2013)'!#REF!</f>
        <v>#REF!</v>
      </c>
      <c r="F60" s="51" t="e">
        <f>'7 ведомственная (2013)'!#REF!</f>
        <v>#REF!</v>
      </c>
      <c r="G60" s="51" t="e">
        <f>'7 ведомственная (2013)'!#REF!</f>
        <v>#REF!</v>
      </c>
    </row>
    <row r="61" spans="1:7" ht="20.25" customHeight="1">
      <c r="A61" s="12" t="s">
        <v>44</v>
      </c>
      <c r="B61" s="36"/>
      <c r="C61" s="36"/>
      <c r="D61" s="10" t="s">
        <v>116</v>
      </c>
      <c r="E61" s="52">
        <f>E63</f>
        <v>169.7</v>
      </c>
      <c r="F61" s="52" t="e">
        <f>F63</f>
        <v>#REF!</v>
      </c>
      <c r="G61" s="52" t="e">
        <f>G63</f>
        <v>#REF!</v>
      </c>
    </row>
    <row r="62" spans="1:7" ht="20.25" customHeight="1">
      <c r="A62" s="16" t="s">
        <v>46</v>
      </c>
      <c r="B62" s="16"/>
      <c r="C62" s="16"/>
      <c r="D62" s="31" t="s">
        <v>117</v>
      </c>
      <c r="E62" s="51">
        <v>169.7</v>
      </c>
      <c r="F62" s="51" t="e">
        <f aca="true" t="shared" si="1" ref="F62:G64">F63</f>
        <v>#REF!</v>
      </c>
      <c r="G62" s="51" t="e">
        <f t="shared" si="1"/>
        <v>#REF!</v>
      </c>
    </row>
    <row r="63" spans="1:7" ht="27" customHeight="1">
      <c r="A63" s="20" t="s">
        <v>46</v>
      </c>
      <c r="B63" s="20" t="s">
        <v>118</v>
      </c>
      <c r="C63" s="20" t="s">
        <v>21</v>
      </c>
      <c r="D63" s="24" t="s">
        <v>234</v>
      </c>
      <c r="E63" s="51">
        <v>169.7</v>
      </c>
      <c r="F63" s="51" t="e">
        <f t="shared" si="1"/>
        <v>#REF!</v>
      </c>
      <c r="G63" s="51" t="e">
        <f t="shared" si="1"/>
        <v>#REF!</v>
      </c>
    </row>
    <row r="64" spans="1:7" ht="22.5">
      <c r="A64" s="20" t="s">
        <v>46</v>
      </c>
      <c r="B64" s="20" t="s">
        <v>48</v>
      </c>
      <c r="C64" s="20" t="s">
        <v>21</v>
      </c>
      <c r="D64" s="24" t="s">
        <v>119</v>
      </c>
      <c r="E64" s="51" t="s">
        <v>235</v>
      </c>
      <c r="F64" s="51" t="e">
        <f t="shared" si="1"/>
        <v>#REF!</v>
      </c>
      <c r="G64" s="51" t="e">
        <f t="shared" si="1"/>
        <v>#REF!</v>
      </c>
    </row>
    <row r="65" spans="1:7" ht="20.25" customHeight="1">
      <c r="A65" s="20" t="s">
        <v>46</v>
      </c>
      <c r="B65" s="20" t="s">
        <v>48</v>
      </c>
      <c r="C65" s="20" t="s">
        <v>25</v>
      </c>
      <c r="D65" s="18" t="s">
        <v>241</v>
      </c>
      <c r="E65" s="51" t="s">
        <v>236</v>
      </c>
      <c r="F65" s="51" t="e">
        <f>'7 ведомственная (2013)'!#REF!</f>
        <v>#REF!</v>
      </c>
      <c r="G65" s="51" t="e">
        <f>'7 ведомственная (2013)'!#REF!</f>
        <v>#REF!</v>
      </c>
    </row>
    <row r="66" spans="1:7" ht="25.5">
      <c r="A66" s="12" t="s">
        <v>50</v>
      </c>
      <c r="B66" s="12"/>
      <c r="C66" s="12"/>
      <c r="D66" s="10" t="s">
        <v>121</v>
      </c>
      <c r="E66" s="52">
        <v>969.3</v>
      </c>
      <c r="F66" s="52" t="e">
        <f>F67+#REF!+F83</f>
        <v>#REF!</v>
      </c>
      <c r="G66" s="52" t="e">
        <f>G67+#REF!+G83</f>
        <v>#REF!</v>
      </c>
    </row>
    <row r="67" spans="1:7" ht="12.75" hidden="1">
      <c r="A67" s="16" t="s">
        <v>122</v>
      </c>
      <c r="B67" s="20"/>
      <c r="C67" s="20"/>
      <c r="D67" s="31" t="s">
        <v>123</v>
      </c>
      <c r="E67" s="47" t="e">
        <f>E68+E70+E72+E74+E76</f>
        <v>#REF!</v>
      </c>
      <c r="F67" s="47" t="e">
        <f>F68+F70+F72+F74+F76</f>
        <v>#REF!</v>
      </c>
      <c r="G67" s="47" t="e">
        <f>G68+G70+G72+G74+G76</f>
        <v>#REF!</v>
      </c>
    </row>
    <row r="68" spans="1:7" ht="12.75" customHeight="1" hidden="1">
      <c r="A68" s="22" t="s">
        <v>122</v>
      </c>
      <c r="B68" s="22" t="s">
        <v>124</v>
      </c>
      <c r="C68" s="22" t="s">
        <v>21</v>
      </c>
      <c r="D68" s="21" t="s">
        <v>125</v>
      </c>
      <c r="E68" s="23" t="e">
        <f>E69</f>
        <v>#REF!</v>
      </c>
      <c r="F68" s="23" t="e">
        <f>F69</f>
        <v>#REF!</v>
      </c>
      <c r="G68" s="23" t="e">
        <f>G69</f>
        <v>#REF!</v>
      </c>
    </row>
    <row r="69" spans="1:7" ht="33.75" hidden="1">
      <c r="A69" s="20" t="s">
        <v>122</v>
      </c>
      <c r="B69" s="20" t="s">
        <v>124</v>
      </c>
      <c r="C69" s="20" t="s">
        <v>126</v>
      </c>
      <c r="D69" s="24" t="s">
        <v>127</v>
      </c>
      <c r="E69" s="51" t="e">
        <f>'7 ведомственная (2013)'!#REF!</f>
        <v>#REF!</v>
      </c>
      <c r="F69" s="51" t="e">
        <f>'7 ведомственная (2013)'!#REF!</f>
        <v>#REF!</v>
      </c>
      <c r="G69" s="51" t="e">
        <f>'7 ведомственная (2013)'!#REF!</f>
        <v>#REF!</v>
      </c>
    </row>
    <row r="70" spans="1:7" ht="12.75" hidden="1">
      <c r="A70" s="34" t="s">
        <v>122</v>
      </c>
      <c r="B70" s="34" t="s">
        <v>128</v>
      </c>
      <c r="C70" s="34" t="s">
        <v>21</v>
      </c>
      <c r="D70" s="21" t="s">
        <v>129</v>
      </c>
      <c r="E70" s="23" t="e">
        <f>E71</f>
        <v>#REF!</v>
      </c>
      <c r="F70" s="23" t="e">
        <f>F71</f>
        <v>#REF!</v>
      </c>
      <c r="G70" s="23" t="e">
        <f>G71</f>
        <v>#REF!</v>
      </c>
    </row>
    <row r="71" spans="1:7" ht="33.75" hidden="1">
      <c r="A71" s="35" t="s">
        <v>122</v>
      </c>
      <c r="B71" s="35" t="s">
        <v>128</v>
      </c>
      <c r="C71" s="35" t="s">
        <v>126</v>
      </c>
      <c r="D71" s="24" t="s">
        <v>127</v>
      </c>
      <c r="E71" s="51" t="e">
        <f>'7 ведомственная (2013)'!#REF!</f>
        <v>#REF!</v>
      </c>
      <c r="F71" s="51" t="e">
        <f>'7 ведомственная (2013)'!#REF!</f>
        <v>#REF!</v>
      </c>
      <c r="G71" s="51" t="e">
        <f>'7 ведомственная (2013)'!#REF!</f>
        <v>#REF!</v>
      </c>
    </row>
    <row r="72" spans="1:7" ht="22.5" hidden="1">
      <c r="A72" s="34" t="s">
        <v>122</v>
      </c>
      <c r="B72" s="34" t="s">
        <v>130</v>
      </c>
      <c r="C72" s="34" t="s">
        <v>21</v>
      </c>
      <c r="D72" s="21" t="s">
        <v>131</v>
      </c>
      <c r="E72" s="50" t="e">
        <f>E73</f>
        <v>#REF!</v>
      </c>
      <c r="F72" s="50" t="e">
        <f>F73</f>
        <v>#REF!</v>
      </c>
      <c r="G72" s="50" t="e">
        <f>G73</f>
        <v>#REF!</v>
      </c>
    </row>
    <row r="73" spans="1:7" ht="33.75" hidden="1">
      <c r="A73" s="35" t="s">
        <v>122</v>
      </c>
      <c r="B73" s="35" t="s">
        <v>130</v>
      </c>
      <c r="C73" s="35" t="s">
        <v>126</v>
      </c>
      <c r="D73" s="24" t="s">
        <v>127</v>
      </c>
      <c r="E73" s="51" t="e">
        <f>'7 ведомственная (2013)'!#REF!+'7 ведомственная (2013)'!#REF!</f>
        <v>#REF!</v>
      </c>
      <c r="F73" s="51" t="e">
        <f>'7 ведомственная (2013)'!#REF!+'7 ведомственная (2013)'!#REF!</f>
        <v>#REF!</v>
      </c>
      <c r="G73" s="51" t="e">
        <f>'7 ведомственная (2013)'!#REF!+'7 ведомственная (2013)'!#REF!</f>
        <v>#REF!</v>
      </c>
    </row>
    <row r="74" spans="1:7" ht="33.75" hidden="1">
      <c r="A74" s="34" t="s">
        <v>122</v>
      </c>
      <c r="B74" s="34" t="s">
        <v>132</v>
      </c>
      <c r="C74" s="34" t="s">
        <v>21</v>
      </c>
      <c r="D74" s="21" t="s">
        <v>133</v>
      </c>
      <c r="E74" s="50" t="e">
        <f>E75</f>
        <v>#REF!</v>
      </c>
      <c r="F74" s="50" t="e">
        <f>F75</f>
        <v>#REF!</v>
      </c>
      <c r="G74" s="50" t="e">
        <f>G75</f>
        <v>#REF!</v>
      </c>
    </row>
    <row r="75" spans="1:7" ht="12.75" hidden="1">
      <c r="A75" s="35" t="s">
        <v>122</v>
      </c>
      <c r="B75" s="35" t="s">
        <v>132</v>
      </c>
      <c r="C75" s="35" t="s">
        <v>80</v>
      </c>
      <c r="D75" s="24" t="s">
        <v>79</v>
      </c>
      <c r="E75" s="51" t="e">
        <f>'7 ведомственная (2013)'!#REF!</f>
        <v>#REF!</v>
      </c>
      <c r="F75" s="51" t="e">
        <f>'7 ведомственная (2013)'!#REF!</f>
        <v>#REF!</v>
      </c>
      <c r="G75" s="51" t="e">
        <f>'7 ведомственная (2013)'!#REF!</f>
        <v>#REF!</v>
      </c>
    </row>
    <row r="76" spans="1:7" ht="12.75" hidden="1">
      <c r="A76" s="34" t="s">
        <v>122</v>
      </c>
      <c r="B76" s="34" t="s">
        <v>95</v>
      </c>
      <c r="C76" s="34" t="s">
        <v>21</v>
      </c>
      <c r="D76" s="29" t="s">
        <v>134</v>
      </c>
      <c r="E76" s="50" t="e">
        <f>E77+E79</f>
        <v>#REF!</v>
      </c>
      <c r="F76" s="50" t="e">
        <f>F77+F79</f>
        <v>#REF!</v>
      </c>
      <c r="G76" s="50" t="e">
        <f>G77+G79</f>
        <v>#REF!</v>
      </c>
    </row>
    <row r="77" spans="1:7" ht="22.5" hidden="1">
      <c r="A77" s="34" t="s">
        <v>122</v>
      </c>
      <c r="B77" s="34" t="s">
        <v>135</v>
      </c>
      <c r="C77" s="34" t="s">
        <v>21</v>
      </c>
      <c r="D77" s="21" t="s">
        <v>136</v>
      </c>
      <c r="E77" s="50" t="e">
        <f>E78</f>
        <v>#REF!</v>
      </c>
      <c r="F77" s="50" t="e">
        <f>F78</f>
        <v>#REF!</v>
      </c>
      <c r="G77" s="50" t="e">
        <f>G78</f>
        <v>#REF!</v>
      </c>
    </row>
    <row r="78" spans="1:7" ht="22.5" hidden="1">
      <c r="A78" s="35" t="s">
        <v>122</v>
      </c>
      <c r="B78" s="35" t="s">
        <v>135</v>
      </c>
      <c r="C78" s="35" t="s">
        <v>25</v>
      </c>
      <c r="D78" s="24" t="s">
        <v>24</v>
      </c>
      <c r="E78" s="51" t="e">
        <f>'7 ведомственная (2013)'!#REF!</f>
        <v>#REF!</v>
      </c>
      <c r="F78" s="51" t="e">
        <f>'7 ведомственная (2013)'!#REF!</f>
        <v>#REF!</v>
      </c>
      <c r="G78" s="51" t="e">
        <f>'7 ведомственная (2013)'!#REF!</f>
        <v>#REF!</v>
      </c>
    </row>
    <row r="79" spans="1:7" ht="22.5" hidden="1">
      <c r="A79" s="34" t="s">
        <v>122</v>
      </c>
      <c r="B79" s="34" t="s">
        <v>137</v>
      </c>
      <c r="C79" s="34" t="s">
        <v>21</v>
      </c>
      <c r="D79" s="21" t="s">
        <v>138</v>
      </c>
      <c r="E79" s="50" t="e">
        <f>E80</f>
        <v>#REF!</v>
      </c>
      <c r="F79" s="50" t="e">
        <f>F80</f>
        <v>#REF!</v>
      </c>
      <c r="G79" s="50" t="e">
        <f>G80</f>
        <v>#REF!</v>
      </c>
    </row>
    <row r="80" spans="1:7" ht="22.5" hidden="1">
      <c r="A80" s="35" t="s">
        <v>122</v>
      </c>
      <c r="B80" s="35" t="s">
        <v>137</v>
      </c>
      <c r="C80" s="35" t="s">
        <v>25</v>
      </c>
      <c r="D80" s="24" t="s">
        <v>24</v>
      </c>
      <c r="E80" s="26" t="e">
        <f>'7 ведомственная (2013)'!#REF!</f>
        <v>#REF!</v>
      </c>
      <c r="F80" s="26" t="e">
        <f>'7 ведомственная (2013)'!#REF!</f>
        <v>#REF!</v>
      </c>
      <c r="G80" s="26" t="e">
        <f>'7 ведомственная (2013)'!#REF!</f>
        <v>#REF!</v>
      </c>
    </row>
    <row r="81" spans="1:7" ht="12.75" hidden="1">
      <c r="A81" s="20" t="s">
        <v>237</v>
      </c>
      <c r="B81" s="20" t="s">
        <v>238</v>
      </c>
      <c r="C81" s="20" t="s">
        <v>49</v>
      </c>
      <c r="D81" s="18" t="s">
        <v>120</v>
      </c>
      <c r="E81" s="51" t="e">
        <f>'7 ведомственная (2013)'!#REF!</f>
        <v>#REF!</v>
      </c>
      <c r="F81" s="51" t="e">
        <f>'7 ведомственная (2013)'!#REF!</f>
        <v>#REF!</v>
      </c>
      <c r="G81" s="51" t="e">
        <f>'7 ведомственная (2013)'!#REF!</f>
        <v>#REF!</v>
      </c>
    </row>
    <row r="82" spans="1:7" ht="31.5">
      <c r="A82" s="16" t="s">
        <v>52</v>
      </c>
      <c r="B82" s="16"/>
      <c r="C82" s="16"/>
      <c r="D82" s="14" t="s">
        <v>51</v>
      </c>
      <c r="E82" s="47">
        <v>126.1</v>
      </c>
      <c r="F82" s="47">
        <f>F84</f>
        <v>0</v>
      </c>
      <c r="G82" s="47">
        <f>G84</f>
        <v>0</v>
      </c>
    </row>
    <row r="83" spans="1:7" ht="35.25" customHeight="1">
      <c r="A83" s="20" t="s">
        <v>52</v>
      </c>
      <c r="B83" s="20" t="s">
        <v>53</v>
      </c>
      <c r="C83" s="16"/>
      <c r="D83" s="18" t="s">
        <v>239</v>
      </c>
      <c r="E83" s="51">
        <v>126.1</v>
      </c>
      <c r="F83" s="47" t="e">
        <f>F85</f>
        <v>#REF!</v>
      </c>
      <c r="G83" s="47" t="e">
        <f>G85</f>
        <v>#REF!</v>
      </c>
    </row>
    <row r="84" spans="1:17" ht="22.5">
      <c r="A84" s="20" t="s">
        <v>52</v>
      </c>
      <c r="B84" s="20" t="s">
        <v>54</v>
      </c>
      <c r="C84" s="20" t="s">
        <v>21</v>
      </c>
      <c r="D84" s="18" t="s">
        <v>240</v>
      </c>
      <c r="E84" s="51">
        <v>126.1</v>
      </c>
      <c r="F84" s="51">
        <f>'7 ведомственная (2013)'!G69</f>
        <v>0</v>
      </c>
      <c r="G84" s="51">
        <f>'7 ведомственная (2013)'!H69</f>
        <v>0</v>
      </c>
      <c r="Q84" s="58"/>
    </row>
    <row r="85" spans="1:7" ht="12.75">
      <c r="A85" s="20" t="s">
        <v>52</v>
      </c>
      <c r="B85" s="20" t="s">
        <v>54</v>
      </c>
      <c r="C85" s="20" t="s">
        <v>56</v>
      </c>
      <c r="D85" s="18" t="s">
        <v>241</v>
      </c>
      <c r="E85" s="51">
        <v>126.1</v>
      </c>
      <c r="F85" s="50" t="e">
        <f>#REF!</f>
        <v>#REF!</v>
      </c>
      <c r="G85" s="50" t="e">
        <f>#REF!</f>
        <v>#REF!</v>
      </c>
    </row>
    <row r="86" spans="1:7" ht="18" customHeight="1">
      <c r="A86" s="32" t="s">
        <v>58</v>
      </c>
      <c r="B86" s="59"/>
      <c r="C86" s="59"/>
      <c r="D86" s="60" t="s">
        <v>242</v>
      </c>
      <c r="E86" s="61">
        <v>843.2</v>
      </c>
      <c r="F86" s="52" t="e">
        <f>#REF!+F94+F104+#REF!+F99</f>
        <v>#REF!</v>
      </c>
      <c r="G86" s="52" t="e">
        <f>#REF!+G94+G104+#REF!+G99</f>
        <v>#REF!</v>
      </c>
    </row>
    <row r="87" spans="1:7" ht="40.5" customHeight="1">
      <c r="A87" s="25" t="s">
        <v>58</v>
      </c>
      <c r="B87" s="25" t="s">
        <v>53</v>
      </c>
      <c r="C87" s="25" t="s">
        <v>21</v>
      </c>
      <c r="D87" s="18" t="s">
        <v>239</v>
      </c>
      <c r="E87" s="62">
        <v>843.2</v>
      </c>
      <c r="F87" s="52" t="e">
        <f>#REF!+F95+F105+#REF!+F100</f>
        <v>#REF!</v>
      </c>
      <c r="G87" s="52" t="e">
        <f>#REF!+G95+G105+#REF!+G100</f>
        <v>#REF!</v>
      </c>
    </row>
    <row r="88" spans="1:7" ht="24.75" customHeight="1">
      <c r="A88" s="20" t="s">
        <v>58</v>
      </c>
      <c r="B88" s="20" t="s">
        <v>54</v>
      </c>
      <c r="C88" s="20" t="s">
        <v>21</v>
      </c>
      <c r="D88" s="18" t="s">
        <v>240</v>
      </c>
      <c r="E88" s="54">
        <v>843.2</v>
      </c>
      <c r="F88" s="52"/>
      <c r="G88" s="52"/>
    </row>
    <row r="89" spans="1:7" ht="20.25" customHeight="1">
      <c r="A89" s="20" t="s">
        <v>58</v>
      </c>
      <c r="B89" s="20" t="s">
        <v>54</v>
      </c>
      <c r="C89" s="20" t="s">
        <v>56</v>
      </c>
      <c r="D89" s="18" t="s">
        <v>241</v>
      </c>
      <c r="E89" s="55">
        <v>843.2</v>
      </c>
      <c r="F89" s="52"/>
      <c r="G89" s="52"/>
    </row>
    <row r="90" spans="1:7" s="64" customFormat="1" ht="12.75">
      <c r="A90" s="95" t="s">
        <v>250</v>
      </c>
      <c r="B90" s="95" t="s">
        <v>66</v>
      </c>
      <c r="C90" s="95" t="s">
        <v>21</v>
      </c>
      <c r="D90" s="96" t="s">
        <v>251</v>
      </c>
      <c r="E90" s="97" t="s">
        <v>343</v>
      </c>
      <c r="F90" s="63"/>
      <c r="G90" s="63"/>
    </row>
    <row r="91" spans="1:7" s="66" customFormat="1" ht="19.5" customHeight="1">
      <c r="A91" s="20" t="s">
        <v>250</v>
      </c>
      <c r="B91" s="20" t="s">
        <v>66</v>
      </c>
      <c r="C91" s="20" t="s">
        <v>25</v>
      </c>
      <c r="D91" s="24" t="s">
        <v>262</v>
      </c>
      <c r="E91" s="55" t="s">
        <v>343</v>
      </c>
      <c r="F91" s="65"/>
      <c r="G91" s="65"/>
    </row>
    <row r="92" spans="1:7" ht="12.75" customHeight="1" hidden="1">
      <c r="A92" s="19" t="s">
        <v>243</v>
      </c>
      <c r="B92" s="19" t="s">
        <v>95</v>
      </c>
      <c r="C92" s="19" t="s">
        <v>21</v>
      </c>
      <c r="D92" s="21" t="s">
        <v>134</v>
      </c>
      <c r="E92" s="50" t="e">
        <f aca="true" t="shared" si="2" ref="E92:G93">E93</f>
        <v>#REF!</v>
      </c>
      <c r="F92" s="50" t="e">
        <f t="shared" si="2"/>
        <v>#REF!</v>
      </c>
      <c r="G92" s="50" t="e">
        <f t="shared" si="2"/>
        <v>#REF!</v>
      </c>
    </row>
    <row r="93" spans="1:7" ht="33.75" hidden="1">
      <c r="A93" s="22" t="s">
        <v>243</v>
      </c>
      <c r="B93" s="22" t="s">
        <v>244</v>
      </c>
      <c r="C93" s="22" t="s">
        <v>21</v>
      </c>
      <c r="D93" s="29" t="s">
        <v>245</v>
      </c>
      <c r="E93" s="50" t="e">
        <f t="shared" si="2"/>
        <v>#REF!</v>
      </c>
      <c r="F93" s="50" t="e">
        <f t="shared" si="2"/>
        <v>#REF!</v>
      </c>
      <c r="G93" s="50" t="e">
        <f t="shared" si="2"/>
        <v>#REF!</v>
      </c>
    </row>
    <row r="94" spans="1:7" ht="22.5" hidden="1">
      <c r="A94" s="20" t="s">
        <v>243</v>
      </c>
      <c r="B94" s="20" t="s">
        <v>244</v>
      </c>
      <c r="C94" s="20" t="s">
        <v>25</v>
      </c>
      <c r="D94" s="24" t="s">
        <v>24</v>
      </c>
      <c r="E94" s="51" t="e">
        <f>'7 ведомственная (2013)'!#REF!</f>
        <v>#REF!</v>
      </c>
      <c r="F94" s="51" t="e">
        <f>'7 ведомственная (2013)'!#REF!</f>
        <v>#REF!</v>
      </c>
      <c r="G94" s="51" t="e">
        <f>'7 ведомственная (2013)'!#REF!</f>
        <v>#REF!</v>
      </c>
    </row>
    <row r="95" spans="1:7" ht="12.75" customHeight="1" hidden="1">
      <c r="A95" s="16" t="s">
        <v>246</v>
      </c>
      <c r="B95" s="67"/>
      <c r="C95" s="67"/>
      <c r="D95" s="14" t="s">
        <v>247</v>
      </c>
      <c r="E95" s="17">
        <f>E96+E98</f>
        <v>0</v>
      </c>
      <c r="F95" s="17">
        <f>F96+F98</f>
        <v>0</v>
      </c>
      <c r="G95" s="17">
        <f>G96+G98</f>
        <v>0</v>
      </c>
    </row>
    <row r="96" spans="1:7" ht="22.5" hidden="1">
      <c r="A96" s="22" t="s">
        <v>246</v>
      </c>
      <c r="B96" s="22" t="s">
        <v>248</v>
      </c>
      <c r="C96" s="22" t="s">
        <v>21</v>
      </c>
      <c r="D96" s="29" t="s">
        <v>249</v>
      </c>
      <c r="E96" s="23">
        <f aca="true" t="shared" si="3" ref="E96:G98">E97</f>
        <v>0</v>
      </c>
      <c r="F96" s="23">
        <f t="shared" si="3"/>
        <v>0</v>
      </c>
      <c r="G96" s="23">
        <f t="shared" si="3"/>
        <v>0</v>
      </c>
    </row>
    <row r="97" spans="1:7" ht="22.5" hidden="1">
      <c r="A97" s="20" t="s">
        <v>246</v>
      </c>
      <c r="B97" s="20" t="s">
        <v>248</v>
      </c>
      <c r="C97" s="20" t="s">
        <v>25</v>
      </c>
      <c r="D97" s="18" t="s">
        <v>24</v>
      </c>
      <c r="E97" s="26">
        <f t="shared" si="3"/>
        <v>0</v>
      </c>
      <c r="F97" s="26">
        <f t="shared" si="3"/>
        <v>0</v>
      </c>
      <c r="G97" s="26">
        <f t="shared" si="3"/>
        <v>0</v>
      </c>
    </row>
    <row r="98" spans="1:7" ht="22.5" hidden="1">
      <c r="A98" s="20" t="s">
        <v>246</v>
      </c>
      <c r="B98" s="20" t="s">
        <v>167</v>
      </c>
      <c r="C98" s="20" t="s">
        <v>21</v>
      </c>
      <c r="D98" s="68" t="s">
        <v>115</v>
      </c>
      <c r="E98" s="23">
        <f t="shared" si="3"/>
        <v>0</v>
      </c>
      <c r="F98" s="23">
        <f t="shared" si="3"/>
        <v>0</v>
      </c>
      <c r="G98" s="23">
        <f t="shared" si="3"/>
        <v>0</v>
      </c>
    </row>
    <row r="99" spans="1:7" ht="22.5" hidden="1">
      <c r="A99" s="20" t="s">
        <v>246</v>
      </c>
      <c r="B99" s="20" t="s">
        <v>167</v>
      </c>
      <c r="C99" s="20" t="s">
        <v>25</v>
      </c>
      <c r="D99" s="18" t="s">
        <v>24</v>
      </c>
      <c r="E99" s="23"/>
      <c r="F99" s="23"/>
      <c r="G99" s="23"/>
    </row>
    <row r="100" spans="1:7" ht="12.75" hidden="1">
      <c r="A100" s="16" t="s">
        <v>250</v>
      </c>
      <c r="B100" s="16"/>
      <c r="C100" s="16"/>
      <c r="D100" s="14" t="s">
        <v>251</v>
      </c>
      <c r="E100" s="17" t="e">
        <f aca="true" t="shared" si="4" ref="E100:G101">E101</f>
        <v>#REF!</v>
      </c>
      <c r="F100" s="17" t="e">
        <f t="shared" si="4"/>
        <v>#REF!</v>
      </c>
      <c r="G100" s="17" t="e">
        <f t="shared" si="4"/>
        <v>#REF!</v>
      </c>
    </row>
    <row r="101" spans="1:7" ht="33.75" hidden="1">
      <c r="A101" s="22" t="s">
        <v>250</v>
      </c>
      <c r="B101" s="22" t="s">
        <v>252</v>
      </c>
      <c r="C101" s="22" t="s">
        <v>21</v>
      </c>
      <c r="D101" s="29" t="s">
        <v>253</v>
      </c>
      <c r="E101" s="23" t="e">
        <f t="shared" si="4"/>
        <v>#REF!</v>
      </c>
      <c r="F101" s="23" t="e">
        <f t="shared" si="4"/>
        <v>#REF!</v>
      </c>
      <c r="G101" s="23" t="e">
        <f t="shared" si="4"/>
        <v>#REF!</v>
      </c>
    </row>
    <row r="102" spans="1:7" ht="12.75" hidden="1">
      <c r="A102" s="20" t="s">
        <v>250</v>
      </c>
      <c r="B102" s="20" t="s">
        <v>252</v>
      </c>
      <c r="C102" s="20" t="s">
        <v>152</v>
      </c>
      <c r="D102" s="18" t="s">
        <v>153</v>
      </c>
      <c r="E102" s="51" t="e">
        <f>'7 ведомственная (2013)'!#REF!</f>
        <v>#REF!</v>
      </c>
      <c r="F102" s="51" t="e">
        <f>'7 ведомственная (2013)'!#REF!</f>
        <v>#REF!</v>
      </c>
      <c r="G102" s="51" t="e">
        <f>'7 ведомственная (2013)'!#REF!</f>
        <v>#REF!</v>
      </c>
    </row>
    <row r="103" spans="1:7" ht="22.5" hidden="1">
      <c r="A103" s="22" t="s">
        <v>250</v>
      </c>
      <c r="B103" s="22" t="s">
        <v>254</v>
      </c>
      <c r="C103" s="22" t="s">
        <v>21</v>
      </c>
      <c r="D103" s="29" t="s">
        <v>255</v>
      </c>
      <c r="E103" s="50" t="e">
        <f>E104</f>
        <v>#REF!</v>
      </c>
      <c r="F103" s="50" t="e">
        <f>F104</f>
        <v>#REF!</v>
      </c>
      <c r="G103" s="50" t="e">
        <f>G104</f>
        <v>#REF!</v>
      </c>
    </row>
    <row r="104" spans="1:7" ht="12.75" customHeight="1" hidden="1">
      <c r="A104" s="20" t="s">
        <v>250</v>
      </c>
      <c r="B104" s="20" t="s">
        <v>254</v>
      </c>
      <c r="C104" s="20" t="s">
        <v>25</v>
      </c>
      <c r="D104" s="24" t="s">
        <v>24</v>
      </c>
      <c r="E104" s="51" t="e">
        <f>'7 ведомственная (2013)'!#REF!</f>
        <v>#REF!</v>
      </c>
      <c r="F104" s="51" t="e">
        <f>'7 ведомственная (2013)'!#REF!</f>
        <v>#REF!</v>
      </c>
      <c r="G104" s="51" t="e">
        <f>'7 ведомственная (2013)'!#REF!</f>
        <v>#REF!</v>
      </c>
    </row>
    <row r="105" spans="1:7" ht="12.75" customHeight="1" hidden="1">
      <c r="A105" s="16" t="s">
        <v>256</v>
      </c>
      <c r="B105" s="16"/>
      <c r="C105" s="16"/>
      <c r="D105" s="14" t="s">
        <v>257</v>
      </c>
      <c r="E105" s="47">
        <f aca="true" t="shared" si="5" ref="E105:G106">E106</f>
        <v>0</v>
      </c>
      <c r="F105" s="47">
        <f t="shared" si="5"/>
        <v>0</v>
      </c>
      <c r="G105" s="47">
        <f t="shared" si="5"/>
        <v>0</v>
      </c>
    </row>
    <row r="106" spans="1:7" ht="45" hidden="1">
      <c r="A106" s="22" t="s">
        <v>256</v>
      </c>
      <c r="B106" s="22" t="s">
        <v>258</v>
      </c>
      <c r="C106" s="22" t="s">
        <v>21</v>
      </c>
      <c r="D106" s="29" t="s">
        <v>259</v>
      </c>
      <c r="E106" s="50">
        <f t="shared" si="5"/>
        <v>0</v>
      </c>
      <c r="F106" s="50">
        <f t="shared" si="5"/>
        <v>0</v>
      </c>
      <c r="G106" s="50">
        <f t="shared" si="5"/>
        <v>0</v>
      </c>
    </row>
    <row r="107" spans="1:7" ht="12.75" customHeight="1" hidden="1">
      <c r="A107" s="20" t="s">
        <v>256</v>
      </c>
      <c r="B107" s="20" t="s">
        <v>258</v>
      </c>
      <c r="C107" s="20" t="s">
        <v>25</v>
      </c>
      <c r="D107" s="24" t="s">
        <v>24</v>
      </c>
      <c r="E107" s="51">
        <f>'7 ведомственная (2013)'!F88</f>
        <v>0</v>
      </c>
      <c r="F107" s="51">
        <f>'7 ведомственная (2013)'!G88</f>
        <v>0</v>
      </c>
      <c r="G107" s="51">
        <f>'7 ведомственная (2013)'!H88</f>
        <v>0</v>
      </c>
    </row>
    <row r="108" spans="1:7" ht="18.75" customHeight="1">
      <c r="A108" s="12" t="s">
        <v>139</v>
      </c>
      <c r="B108" s="12"/>
      <c r="C108" s="12"/>
      <c r="D108" s="10" t="s">
        <v>140</v>
      </c>
      <c r="E108" s="52">
        <v>8956.272</v>
      </c>
      <c r="F108" s="52" t="e">
        <f>F109+F124+#REF!+#REF!</f>
        <v>#REF!</v>
      </c>
      <c r="G108" s="52" t="e">
        <f>G109+G124+#REF!+#REF!</f>
        <v>#REF!</v>
      </c>
    </row>
    <row r="109" spans="1:7" ht="12.75" customHeight="1" hidden="1">
      <c r="A109" s="16" t="s">
        <v>141</v>
      </c>
      <c r="B109" s="20"/>
      <c r="C109" s="20"/>
      <c r="D109" s="31" t="s">
        <v>142</v>
      </c>
      <c r="E109" s="47" t="e">
        <f>E116+E118+E122</f>
        <v>#REF!</v>
      </c>
      <c r="F109" s="47" t="e">
        <f>F116+F118+F122</f>
        <v>#REF!</v>
      </c>
      <c r="G109" s="47" t="e">
        <f>G116+G118+G122</f>
        <v>#REF!</v>
      </c>
    </row>
    <row r="110" spans="1:7" ht="67.5" hidden="1">
      <c r="A110" s="22" t="s">
        <v>141</v>
      </c>
      <c r="B110" s="22" t="s">
        <v>143</v>
      </c>
      <c r="C110" s="22" t="s">
        <v>21</v>
      </c>
      <c r="D110" s="21" t="s">
        <v>144</v>
      </c>
      <c r="E110" s="50" t="e">
        <f aca="true" t="shared" si="6" ref="E110:G111">E111</f>
        <v>#REF!</v>
      </c>
      <c r="F110" s="50" t="e">
        <f t="shared" si="6"/>
        <v>#REF!</v>
      </c>
      <c r="G110" s="50" t="e">
        <f t="shared" si="6"/>
        <v>#REF!</v>
      </c>
    </row>
    <row r="111" spans="1:7" ht="22.5" hidden="1">
      <c r="A111" s="22" t="s">
        <v>141</v>
      </c>
      <c r="B111" s="22" t="s">
        <v>145</v>
      </c>
      <c r="C111" s="22" t="s">
        <v>21</v>
      </c>
      <c r="D111" s="21" t="s">
        <v>146</v>
      </c>
      <c r="E111" s="50" t="e">
        <f t="shared" si="6"/>
        <v>#REF!</v>
      </c>
      <c r="F111" s="50" t="e">
        <f t="shared" si="6"/>
        <v>#REF!</v>
      </c>
      <c r="G111" s="50" t="e">
        <f t="shared" si="6"/>
        <v>#REF!</v>
      </c>
    </row>
    <row r="112" spans="1:7" ht="22.5" hidden="1">
      <c r="A112" s="20" t="s">
        <v>141</v>
      </c>
      <c r="B112" s="20" t="s">
        <v>145</v>
      </c>
      <c r="C112" s="20" t="s">
        <v>25</v>
      </c>
      <c r="D112" s="24" t="s">
        <v>24</v>
      </c>
      <c r="E112" s="51" t="e">
        <f>'7 ведомственная (2013)'!#REF!</f>
        <v>#REF!</v>
      </c>
      <c r="F112" s="51" t="e">
        <f>'7 ведомственная (2013)'!#REF!</f>
        <v>#REF!</v>
      </c>
      <c r="G112" s="51" t="e">
        <f>'7 ведомственная (2013)'!#REF!</f>
        <v>#REF!</v>
      </c>
    </row>
    <row r="113" spans="1:7" ht="12.75" customHeight="1" hidden="1">
      <c r="A113" s="22" t="s">
        <v>141</v>
      </c>
      <c r="B113" s="22" t="s">
        <v>147</v>
      </c>
      <c r="C113" s="22" t="s">
        <v>21</v>
      </c>
      <c r="D113" s="21" t="s">
        <v>148</v>
      </c>
      <c r="E113" s="50" t="e">
        <f aca="true" t="shared" si="7" ref="E113:G114">E114</f>
        <v>#REF!</v>
      </c>
      <c r="F113" s="50" t="e">
        <f t="shared" si="7"/>
        <v>#REF!</v>
      </c>
      <c r="G113" s="50" t="e">
        <f t="shared" si="7"/>
        <v>#REF!</v>
      </c>
    </row>
    <row r="114" spans="1:7" ht="22.5" hidden="1">
      <c r="A114" s="22" t="s">
        <v>141</v>
      </c>
      <c r="B114" s="22" t="s">
        <v>149</v>
      </c>
      <c r="C114" s="22" t="s">
        <v>21</v>
      </c>
      <c r="D114" s="21" t="s">
        <v>146</v>
      </c>
      <c r="E114" s="50" t="e">
        <f t="shared" si="7"/>
        <v>#REF!</v>
      </c>
      <c r="F114" s="50" t="e">
        <f t="shared" si="7"/>
        <v>#REF!</v>
      </c>
      <c r="G114" s="50" t="e">
        <f t="shared" si="7"/>
        <v>#REF!</v>
      </c>
    </row>
    <row r="115" spans="1:7" ht="22.5" hidden="1">
      <c r="A115" s="20" t="s">
        <v>141</v>
      </c>
      <c r="B115" s="20" t="s">
        <v>149</v>
      </c>
      <c r="C115" s="20" t="s">
        <v>25</v>
      </c>
      <c r="D115" s="24" t="s">
        <v>24</v>
      </c>
      <c r="E115" s="51" t="e">
        <f>'7 ведомственная (2013)'!#REF!</f>
        <v>#REF!</v>
      </c>
      <c r="F115" s="51" t="e">
        <f>'7 ведомственная (2013)'!#REF!</f>
        <v>#REF!</v>
      </c>
      <c r="G115" s="51" t="e">
        <f>'7 ведомственная (2013)'!#REF!</f>
        <v>#REF!</v>
      </c>
    </row>
    <row r="116" spans="1:7" ht="33.75" hidden="1">
      <c r="A116" s="22" t="s">
        <v>141</v>
      </c>
      <c r="B116" s="22" t="s">
        <v>150</v>
      </c>
      <c r="C116" s="22" t="s">
        <v>21</v>
      </c>
      <c r="D116" s="21" t="s">
        <v>151</v>
      </c>
      <c r="E116" s="23" t="e">
        <f>E117</f>
        <v>#REF!</v>
      </c>
      <c r="F116" s="23" t="e">
        <f>F117</f>
        <v>#REF!</v>
      </c>
      <c r="G116" s="23" t="e">
        <f>G117</f>
        <v>#REF!</v>
      </c>
    </row>
    <row r="117" spans="1:7" ht="12.75" hidden="1">
      <c r="A117" s="20" t="s">
        <v>141</v>
      </c>
      <c r="B117" s="20" t="s">
        <v>150</v>
      </c>
      <c r="C117" s="20" t="s">
        <v>152</v>
      </c>
      <c r="D117" s="24" t="s">
        <v>153</v>
      </c>
      <c r="E117" s="51" t="e">
        <f>'7 ведомственная (2013)'!#REF!</f>
        <v>#REF!</v>
      </c>
      <c r="F117" s="51" t="e">
        <f>'7 ведомственная (2013)'!#REF!</f>
        <v>#REF!</v>
      </c>
      <c r="G117" s="51" t="e">
        <f>'7 ведомственная (2013)'!#REF!</f>
        <v>#REF!</v>
      </c>
    </row>
    <row r="118" spans="1:7" ht="33.75" hidden="1">
      <c r="A118" s="34" t="s">
        <v>141</v>
      </c>
      <c r="B118" s="34" t="s">
        <v>154</v>
      </c>
      <c r="C118" s="34" t="s">
        <v>21</v>
      </c>
      <c r="D118" s="21" t="s">
        <v>155</v>
      </c>
      <c r="E118" s="50">
        <f>E119</f>
        <v>0</v>
      </c>
      <c r="F118" s="50">
        <f>F119</f>
        <v>0</v>
      </c>
      <c r="G118" s="50">
        <f>G119</f>
        <v>0</v>
      </c>
    </row>
    <row r="119" spans="1:7" ht="22.5" hidden="1">
      <c r="A119" s="35" t="s">
        <v>141</v>
      </c>
      <c r="B119" s="35" t="s">
        <v>154</v>
      </c>
      <c r="C119" s="35" t="s">
        <v>25</v>
      </c>
      <c r="D119" s="24" t="s">
        <v>24</v>
      </c>
      <c r="E119" s="26"/>
      <c r="F119" s="26"/>
      <c r="G119" s="26"/>
    </row>
    <row r="120" spans="1:7" ht="12.75" hidden="1">
      <c r="A120" s="22" t="s">
        <v>141</v>
      </c>
      <c r="B120" s="22" t="s">
        <v>156</v>
      </c>
      <c r="C120" s="22" t="s">
        <v>21</v>
      </c>
      <c r="D120" s="21" t="s">
        <v>157</v>
      </c>
      <c r="E120" s="23" t="e">
        <f>E121</f>
        <v>#REF!</v>
      </c>
      <c r="F120" s="23" t="e">
        <f>F121</f>
        <v>#REF!</v>
      </c>
      <c r="G120" s="23" t="e">
        <f>G121</f>
        <v>#REF!</v>
      </c>
    </row>
    <row r="121" spans="1:7" ht="22.5" hidden="1">
      <c r="A121" s="20" t="s">
        <v>141</v>
      </c>
      <c r="B121" s="20" t="s">
        <v>158</v>
      </c>
      <c r="C121" s="20" t="s">
        <v>25</v>
      </c>
      <c r="D121" s="24" t="s">
        <v>24</v>
      </c>
      <c r="E121" s="26" t="e">
        <f>'7 ведомственная (2013)'!#REF!</f>
        <v>#REF!</v>
      </c>
      <c r="F121" s="26" t="e">
        <f>'7 ведомственная (2013)'!#REF!</f>
        <v>#REF!</v>
      </c>
      <c r="G121" s="26" t="e">
        <f>'7 ведомственная (2013)'!#REF!</f>
        <v>#REF!</v>
      </c>
    </row>
    <row r="122" spans="1:7" ht="12.75" customHeight="1" hidden="1">
      <c r="A122" s="22" t="s">
        <v>141</v>
      </c>
      <c r="B122" s="22" t="s">
        <v>159</v>
      </c>
      <c r="C122" s="22" t="s">
        <v>21</v>
      </c>
      <c r="D122" s="21" t="s">
        <v>160</v>
      </c>
      <c r="E122" s="51">
        <f>E123</f>
        <v>0</v>
      </c>
      <c r="F122" s="51">
        <f>F123</f>
        <v>0</v>
      </c>
      <c r="G122" s="51">
        <f>G123</f>
        <v>0</v>
      </c>
    </row>
    <row r="123" spans="1:7" ht="33.75" hidden="1">
      <c r="A123" s="20" t="s">
        <v>141</v>
      </c>
      <c r="B123" s="20" t="s">
        <v>159</v>
      </c>
      <c r="C123" s="20" t="s">
        <v>152</v>
      </c>
      <c r="D123" s="24" t="s">
        <v>151</v>
      </c>
      <c r="E123" s="53"/>
      <c r="F123" s="53"/>
      <c r="G123" s="53"/>
    </row>
    <row r="124" spans="1:7" ht="12.75" hidden="1">
      <c r="A124" s="16" t="s">
        <v>161</v>
      </c>
      <c r="B124" s="16"/>
      <c r="C124" s="16"/>
      <c r="D124" s="31" t="s">
        <v>162</v>
      </c>
      <c r="E124" s="47" t="e">
        <f>E133</f>
        <v>#REF!</v>
      </c>
      <c r="F124" s="47" t="e">
        <f>F133</f>
        <v>#REF!</v>
      </c>
      <c r="G124" s="47" t="e">
        <f>G133</f>
        <v>#REF!</v>
      </c>
    </row>
    <row r="125" spans="1:7" ht="33.75" hidden="1">
      <c r="A125" s="22" t="s">
        <v>161</v>
      </c>
      <c r="B125" s="22" t="s">
        <v>163</v>
      </c>
      <c r="C125" s="22" t="s">
        <v>21</v>
      </c>
      <c r="D125" s="21" t="s">
        <v>164</v>
      </c>
      <c r="E125" s="50" t="e">
        <f>E126</f>
        <v>#REF!</v>
      </c>
      <c r="F125" s="50" t="e">
        <f>F126</f>
        <v>#REF!</v>
      </c>
      <c r="G125" s="50" t="e">
        <f>G126</f>
        <v>#REF!</v>
      </c>
    </row>
    <row r="126" spans="1:7" ht="56.25" hidden="1">
      <c r="A126" s="20" t="s">
        <v>161</v>
      </c>
      <c r="B126" s="20" t="s">
        <v>163</v>
      </c>
      <c r="C126" s="20" t="s">
        <v>165</v>
      </c>
      <c r="D126" s="24" t="s">
        <v>166</v>
      </c>
      <c r="E126" s="51" t="e">
        <f>'7 ведомственная (2013)'!#REF!</f>
        <v>#REF!</v>
      </c>
      <c r="F126" s="51" t="e">
        <f>'7 ведомственная (2013)'!#REF!</f>
        <v>#REF!</v>
      </c>
      <c r="G126" s="51" t="e">
        <f>'7 ведомственная (2013)'!#REF!</f>
        <v>#REF!</v>
      </c>
    </row>
    <row r="127" spans="1:7" ht="22.5" hidden="1">
      <c r="A127" s="22" t="s">
        <v>161</v>
      </c>
      <c r="B127" s="22" t="s">
        <v>167</v>
      </c>
      <c r="C127" s="22" t="s">
        <v>21</v>
      </c>
      <c r="D127" s="29" t="s">
        <v>115</v>
      </c>
      <c r="E127" s="50" t="e">
        <f>E128</f>
        <v>#REF!</v>
      </c>
      <c r="F127" s="50" t="e">
        <f>F128</f>
        <v>#REF!</v>
      </c>
      <c r="G127" s="50" t="e">
        <f>G128</f>
        <v>#REF!</v>
      </c>
    </row>
    <row r="128" spans="1:7" ht="22.5" hidden="1">
      <c r="A128" s="20" t="s">
        <v>161</v>
      </c>
      <c r="B128" s="20" t="s">
        <v>167</v>
      </c>
      <c r="C128" s="20" t="s">
        <v>25</v>
      </c>
      <c r="D128" s="24" t="s">
        <v>24</v>
      </c>
      <c r="E128" s="51" t="e">
        <f>'7 ведомственная (2013)'!#REF!</f>
        <v>#REF!</v>
      </c>
      <c r="F128" s="51" t="e">
        <f>'7 ведомственная (2013)'!#REF!</f>
        <v>#REF!</v>
      </c>
      <c r="G128" s="51" t="e">
        <f>'7 ведомственная (2013)'!#REF!</f>
        <v>#REF!</v>
      </c>
    </row>
    <row r="129" spans="1:7" ht="45" hidden="1">
      <c r="A129" s="22" t="s">
        <v>161</v>
      </c>
      <c r="B129" s="22" t="s">
        <v>168</v>
      </c>
      <c r="C129" s="22" t="s">
        <v>21</v>
      </c>
      <c r="D129" s="21" t="s">
        <v>169</v>
      </c>
      <c r="E129" s="23" t="e">
        <f>E130</f>
        <v>#REF!</v>
      </c>
      <c r="F129" s="23" t="e">
        <f>F130</f>
        <v>#REF!</v>
      </c>
      <c r="G129" s="23" t="e">
        <f>G130</f>
        <v>#REF!</v>
      </c>
    </row>
    <row r="130" spans="1:7" ht="22.5" hidden="1">
      <c r="A130" s="20" t="s">
        <v>161</v>
      </c>
      <c r="B130" s="20" t="s">
        <v>168</v>
      </c>
      <c r="C130" s="20" t="s">
        <v>25</v>
      </c>
      <c r="D130" s="24" t="s">
        <v>24</v>
      </c>
      <c r="E130" s="26" t="e">
        <f>'7 ведомственная (2013)'!#REF!</f>
        <v>#REF!</v>
      </c>
      <c r="F130" s="26" t="e">
        <f>'7 ведомственная (2013)'!#REF!</f>
        <v>#REF!</v>
      </c>
      <c r="G130" s="26" t="e">
        <f>'7 ведомственная (2013)'!#REF!</f>
        <v>#REF!</v>
      </c>
    </row>
    <row r="131" spans="1:7" ht="45" hidden="1">
      <c r="A131" s="22" t="s">
        <v>161</v>
      </c>
      <c r="B131" s="22" t="s">
        <v>170</v>
      </c>
      <c r="C131" s="22" t="s">
        <v>21</v>
      </c>
      <c r="D131" s="29" t="s">
        <v>171</v>
      </c>
      <c r="E131" s="23" t="e">
        <f>E132</f>
        <v>#REF!</v>
      </c>
      <c r="F131" s="23" t="e">
        <f>F132</f>
        <v>#REF!</v>
      </c>
      <c r="G131" s="23" t="e">
        <f>G132</f>
        <v>#REF!</v>
      </c>
    </row>
    <row r="132" spans="1:7" ht="22.5" hidden="1">
      <c r="A132" s="20" t="s">
        <v>161</v>
      </c>
      <c r="B132" s="20" t="s">
        <v>170</v>
      </c>
      <c r="C132" s="20" t="s">
        <v>25</v>
      </c>
      <c r="D132" s="18" t="s">
        <v>24</v>
      </c>
      <c r="E132" s="26" t="e">
        <f>'7 ведомственная (2013)'!#REF!</f>
        <v>#REF!</v>
      </c>
      <c r="F132" s="26" t="e">
        <f>'7 ведомственная (2013)'!#REF!</f>
        <v>#REF!</v>
      </c>
      <c r="G132" s="26" t="e">
        <f>'7 ведомственная (2013)'!#REF!</f>
        <v>#REF!</v>
      </c>
    </row>
    <row r="133" spans="1:7" ht="12.75" customHeight="1" hidden="1">
      <c r="A133" s="22" t="s">
        <v>161</v>
      </c>
      <c r="B133" s="22" t="s">
        <v>172</v>
      </c>
      <c r="C133" s="22" t="s">
        <v>21</v>
      </c>
      <c r="D133" s="21" t="s">
        <v>173</v>
      </c>
      <c r="E133" s="23" t="e">
        <f>E134</f>
        <v>#REF!</v>
      </c>
      <c r="F133" s="23" t="e">
        <f>F134</f>
        <v>#REF!</v>
      </c>
      <c r="G133" s="23" t="e">
        <f>G134</f>
        <v>#REF!</v>
      </c>
    </row>
    <row r="134" spans="1:7" ht="22.5" hidden="1">
      <c r="A134" s="20" t="s">
        <v>161</v>
      </c>
      <c r="B134" s="20" t="s">
        <v>172</v>
      </c>
      <c r="C134" s="20" t="s">
        <v>25</v>
      </c>
      <c r="D134" s="24" t="s">
        <v>24</v>
      </c>
      <c r="E134" s="51" t="e">
        <f>'7 ведомственная (2013)'!#REF!+'7 ведомственная (2013)'!#REF!</f>
        <v>#REF!</v>
      </c>
      <c r="F134" s="51" t="e">
        <f>'7 ведомственная (2013)'!#REF!+'7 ведомственная (2013)'!#REF!</f>
        <v>#REF!</v>
      </c>
      <c r="G134" s="51" t="e">
        <f>'7 ведомственная (2013)'!#REF!+'7 ведомственная (2013)'!#REF!</f>
        <v>#REF!</v>
      </c>
    </row>
    <row r="135" spans="1:7" ht="45" hidden="1">
      <c r="A135" s="22" t="s">
        <v>161</v>
      </c>
      <c r="B135" s="22" t="s">
        <v>174</v>
      </c>
      <c r="C135" s="22" t="s">
        <v>21</v>
      </c>
      <c r="D135" s="21" t="s">
        <v>175</v>
      </c>
      <c r="E135" s="50" t="e">
        <f>E136+E137</f>
        <v>#REF!</v>
      </c>
      <c r="F135" s="50" t="e">
        <f>F136+F137</f>
        <v>#REF!</v>
      </c>
      <c r="G135" s="50" t="e">
        <f>G136+G137</f>
        <v>#REF!</v>
      </c>
    </row>
    <row r="136" spans="1:7" ht="12.75" hidden="1">
      <c r="A136" s="20" t="s">
        <v>161</v>
      </c>
      <c r="B136" s="20" t="s">
        <v>174</v>
      </c>
      <c r="C136" s="20" t="s">
        <v>152</v>
      </c>
      <c r="D136" s="24" t="s">
        <v>153</v>
      </c>
      <c r="E136" s="51" t="e">
        <f>'7 ведомственная (2013)'!#REF!</f>
        <v>#REF!</v>
      </c>
      <c r="F136" s="51" t="e">
        <f>'7 ведомственная (2013)'!#REF!</f>
        <v>#REF!</v>
      </c>
      <c r="G136" s="51" t="e">
        <f>'7 ведомственная (2013)'!#REF!</f>
        <v>#REF!</v>
      </c>
    </row>
    <row r="137" spans="1:7" ht="56.25" hidden="1">
      <c r="A137" s="20" t="s">
        <v>161</v>
      </c>
      <c r="B137" s="20" t="s">
        <v>174</v>
      </c>
      <c r="C137" s="20" t="s">
        <v>165</v>
      </c>
      <c r="D137" s="18" t="s">
        <v>166</v>
      </c>
      <c r="E137" s="51" t="e">
        <f>'7 ведомственная (2013)'!#REF!</f>
        <v>#REF!</v>
      </c>
      <c r="F137" s="51" t="e">
        <f>'7 ведомственная (2013)'!#REF!</f>
        <v>#REF!</v>
      </c>
      <c r="G137" s="51" t="e">
        <f>'7 ведомственная (2013)'!#REF!</f>
        <v>#REF!</v>
      </c>
    </row>
    <row r="138" spans="1:7" ht="33.75" hidden="1">
      <c r="A138" s="22" t="s">
        <v>161</v>
      </c>
      <c r="B138" s="22" t="s">
        <v>176</v>
      </c>
      <c r="C138" s="22" t="s">
        <v>21</v>
      </c>
      <c r="D138" s="29" t="s">
        <v>177</v>
      </c>
      <c r="E138" s="54" t="e">
        <f>E139+E140</f>
        <v>#REF!</v>
      </c>
      <c r="F138" s="54" t="e">
        <f>F139+F140</f>
        <v>#REF!</v>
      </c>
      <c r="G138" s="54" t="e">
        <f>G139+G140</f>
        <v>#REF!</v>
      </c>
    </row>
    <row r="139" spans="1:7" ht="12.75" hidden="1">
      <c r="A139" s="20" t="s">
        <v>161</v>
      </c>
      <c r="B139" s="20" t="s">
        <v>176</v>
      </c>
      <c r="C139" s="20" t="s">
        <v>178</v>
      </c>
      <c r="D139" s="18" t="s">
        <v>179</v>
      </c>
      <c r="E139" s="55" t="e">
        <f>'7 ведомственная (2013)'!#REF!</f>
        <v>#REF!</v>
      </c>
      <c r="F139" s="55" t="e">
        <f>'7 ведомственная (2013)'!#REF!</f>
        <v>#REF!</v>
      </c>
      <c r="G139" s="55" t="e">
        <f>'7 ведомственная (2013)'!#REF!</f>
        <v>#REF!</v>
      </c>
    </row>
    <row r="140" spans="1:7" ht="22.5" hidden="1">
      <c r="A140" s="20" t="s">
        <v>161</v>
      </c>
      <c r="B140" s="20" t="s">
        <v>176</v>
      </c>
      <c r="C140" s="20" t="s">
        <v>25</v>
      </c>
      <c r="D140" s="18" t="s">
        <v>24</v>
      </c>
      <c r="E140" s="55" t="e">
        <f>'7 ведомственная (2013)'!#REF!</f>
        <v>#REF!</v>
      </c>
      <c r="F140" s="55" t="e">
        <f>'7 ведомственная (2013)'!#REF!</f>
        <v>#REF!</v>
      </c>
      <c r="G140" s="55" t="e">
        <f>'7 ведомственная (2013)'!#REF!</f>
        <v>#REF!</v>
      </c>
    </row>
    <row r="141" spans="1:7" ht="22.5" hidden="1">
      <c r="A141" s="22" t="s">
        <v>161</v>
      </c>
      <c r="B141" s="22" t="s">
        <v>180</v>
      </c>
      <c r="C141" s="22" t="s">
        <v>21</v>
      </c>
      <c r="D141" s="29" t="s">
        <v>181</v>
      </c>
      <c r="E141" s="54" t="e">
        <f>E142</f>
        <v>#REF!</v>
      </c>
      <c r="F141" s="54" t="e">
        <f>F142</f>
        <v>#REF!</v>
      </c>
      <c r="G141" s="54" t="e">
        <f>G142</f>
        <v>#REF!</v>
      </c>
    </row>
    <row r="142" spans="1:7" ht="56.25" hidden="1">
      <c r="A142" s="20" t="s">
        <v>161</v>
      </c>
      <c r="B142" s="20" t="s">
        <v>180</v>
      </c>
      <c r="C142" s="20" t="s">
        <v>165</v>
      </c>
      <c r="D142" s="18" t="s">
        <v>166</v>
      </c>
      <c r="E142" s="55" t="e">
        <f>'7 ведомственная (2013)'!#REF!</f>
        <v>#REF!</v>
      </c>
      <c r="F142" s="55" t="e">
        <f>'7 ведомственная (2013)'!#REF!</f>
        <v>#REF!</v>
      </c>
      <c r="G142" s="55" t="e">
        <f>'7 ведомственная (2013)'!#REF!</f>
        <v>#REF!</v>
      </c>
    </row>
    <row r="143" spans="1:7" ht="12.75">
      <c r="A143" s="20" t="s">
        <v>161</v>
      </c>
      <c r="B143" s="20" t="s">
        <v>172</v>
      </c>
      <c r="C143" s="20" t="s">
        <v>25</v>
      </c>
      <c r="D143" s="18" t="s">
        <v>162</v>
      </c>
      <c r="E143" s="55">
        <v>45</v>
      </c>
      <c r="F143" s="55"/>
      <c r="G143" s="55"/>
    </row>
    <row r="144" spans="1:7" ht="22.5">
      <c r="A144" s="20" t="s">
        <v>161</v>
      </c>
      <c r="B144" s="20" t="s">
        <v>172</v>
      </c>
      <c r="C144" s="20" t="s">
        <v>21</v>
      </c>
      <c r="D144" s="24" t="s">
        <v>262</v>
      </c>
      <c r="E144" s="55">
        <v>45</v>
      </c>
      <c r="F144" s="55"/>
      <c r="G144" s="55"/>
    </row>
    <row r="145" spans="1:7" ht="12.75">
      <c r="A145" s="16" t="s">
        <v>60</v>
      </c>
      <c r="B145" s="20" t="s">
        <v>260</v>
      </c>
      <c r="C145" s="20" t="s">
        <v>21</v>
      </c>
      <c r="D145" s="31" t="s">
        <v>182</v>
      </c>
      <c r="E145" s="47">
        <v>1576.1</v>
      </c>
      <c r="F145" s="47" t="e">
        <f>#REF!+#REF!+F149+F156</f>
        <v>#REF!</v>
      </c>
      <c r="G145" s="47" t="e">
        <f>#REF!+#REF!+G149+G156</f>
        <v>#REF!</v>
      </c>
    </row>
    <row r="146" spans="1:7" ht="12.75">
      <c r="A146" s="22" t="s">
        <v>60</v>
      </c>
      <c r="B146" s="20" t="s">
        <v>63</v>
      </c>
      <c r="C146" s="20" t="s">
        <v>21</v>
      </c>
      <c r="D146" s="31" t="s">
        <v>261</v>
      </c>
      <c r="E146" s="47">
        <v>912.7</v>
      </c>
      <c r="F146" s="47" t="e">
        <f>#REF!+#REF!+F149+F156</f>
        <v>#REF!</v>
      </c>
      <c r="G146" s="47" t="e">
        <f>#REF!+#REF!+G149+G156</f>
        <v>#REF!</v>
      </c>
    </row>
    <row r="147" spans="1:7" ht="19.5" customHeight="1">
      <c r="A147" s="22" t="s">
        <v>60</v>
      </c>
      <c r="B147" s="20" t="s">
        <v>63</v>
      </c>
      <c r="C147" s="20" t="s">
        <v>25</v>
      </c>
      <c r="D147" s="24" t="s">
        <v>262</v>
      </c>
      <c r="E147" s="51">
        <v>912.7</v>
      </c>
      <c r="F147" s="47" t="e">
        <f>#REF!+#REF!+F149+F156</f>
        <v>#REF!</v>
      </c>
      <c r="G147" s="47" t="e">
        <f>#REF!+#REF!+G149+G156</f>
        <v>#REF!</v>
      </c>
    </row>
    <row r="148" spans="1:7" ht="12.75" customHeight="1" hidden="1">
      <c r="A148" s="34" t="s">
        <v>60</v>
      </c>
      <c r="B148" s="34" t="s">
        <v>63</v>
      </c>
      <c r="C148" s="34" t="s">
        <v>21</v>
      </c>
      <c r="D148" s="21" t="s">
        <v>62</v>
      </c>
      <c r="E148" s="50">
        <f>E149</f>
        <v>0</v>
      </c>
      <c r="F148" s="50">
        <f>F149</f>
        <v>0</v>
      </c>
      <c r="G148" s="50">
        <f>G149</f>
        <v>0</v>
      </c>
    </row>
    <row r="149" spans="1:7" ht="12.75" customHeight="1" hidden="1">
      <c r="A149" s="35" t="s">
        <v>60</v>
      </c>
      <c r="B149" s="35" t="s">
        <v>63</v>
      </c>
      <c r="C149" s="35" t="s">
        <v>25</v>
      </c>
      <c r="D149" s="24" t="s">
        <v>24</v>
      </c>
      <c r="E149" s="51">
        <f>'7 ведомственная (2013)'!F120</f>
        <v>0</v>
      </c>
      <c r="F149" s="51">
        <f>'7 ведомственная (2013)'!G120</f>
        <v>0</v>
      </c>
      <c r="G149" s="51">
        <f>'7 ведомственная (2013)'!H120</f>
        <v>0</v>
      </c>
    </row>
    <row r="150" spans="1:7" ht="44.25" customHeight="1">
      <c r="A150" s="22" t="s">
        <v>60</v>
      </c>
      <c r="B150" s="22" t="s">
        <v>65</v>
      </c>
      <c r="C150" s="22" t="s">
        <v>21</v>
      </c>
      <c r="D150" s="14" t="s">
        <v>183</v>
      </c>
      <c r="E150" s="47">
        <v>303.2</v>
      </c>
      <c r="F150" s="50" t="e">
        <f>F151+F153+F154</f>
        <v>#REF!</v>
      </c>
      <c r="G150" s="50" t="e">
        <f>G151+G153+G154</f>
        <v>#REF!</v>
      </c>
    </row>
    <row r="151" spans="1:7" ht="33.75" hidden="1">
      <c r="A151" s="22" t="s">
        <v>60</v>
      </c>
      <c r="B151" s="22" t="s">
        <v>184</v>
      </c>
      <c r="C151" s="22" t="s">
        <v>21</v>
      </c>
      <c r="D151" s="29" t="s">
        <v>185</v>
      </c>
      <c r="E151" s="50" t="e">
        <f>E152</f>
        <v>#REF!</v>
      </c>
      <c r="F151" s="50" t="e">
        <f>F152</f>
        <v>#REF!</v>
      </c>
      <c r="G151" s="50" t="e">
        <f>G152</f>
        <v>#REF!</v>
      </c>
    </row>
    <row r="152" spans="1:7" ht="56.25" hidden="1">
      <c r="A152" s="20" t="s">
        <v>60</v>
      </c>
      <c r="B152" s="20" t="s">
        <v>184</v>
      </c>
      <c r="C152" s="20" t="s">
        <v>165</v>
      </c>
      <c r="D152" s="18" t="s">
        <v>166</v>
      </c>
      <c r="E152" s="51" t="e">
        <f>'7 ведомственная (2013)'!#REF!</f>
        <v>#REF!</v>
      </c>
      <c r="F152" s="51" t="e">
        <f>'7 ведомственная (2013)'!#REF!</f>
        <v>#REF!</v>
      </c>
      <c r="G152" s="51" t="e">
        <f>'7 ведомственная (2013)'!#REF!</f>
        <v>#REF!</v>
      </c>
    </row>
    <row r="153" spans="1:7" ht="45">
      <c r="A153" s="22" t="s">
        <v>60</v>
      </c>
      <c r="B153" s="22" t="s">
        <v>66</v>
      </c>
      <c r="C153" s="22" t="s">
        <v>21</v>
      </c>
      <c r="D153" s="29" t="s">
        <v>186</v>
      </c>
      <c r="E153" s="50">
        <v>303.2</v>
      </c>
      <c r="F153" s="50" t="e">
        <f>#REF!</f>
        <v>#REF!</v>
      </c>
      <c r="G153" s="50" t="e">
        <f>#REF!</f>
        <v>#REF!</v>
      </c>
    </row>
    <row r="154" spans="1:7" ht="12.75" customHeight="1" hidden="1">
      <c r="A154" s="22" t="s">
        <v>60</v>
      </c>
      <c r="B154" s="22" t="s">
        <v>187</v>
      </c>
      <c r="C154" s="22" t="s">
        <v>21</v>
      </c>
      <c r="D154" s="29" t="s">
        <v>188</v>
      </c>
      <c r="E154" s="50">
        <f>E155</f>
        <v>0</v>
      </c>
      <c r="F154" s="50">
        <f>F155</f>
        <v>0</v>
      </c>
      <c r="G154" s="50">
        <f>G155</f>
        <v>0</v>
      </c>
    </row>
    <row r="155" spans="1:7" ht="22.5" hidden="1">
      <c r="A155" s="20" t="s">
        <v>60</v>
      </c>
      <c r="B155" s="20" t="s">
        <v>187</v>
      </c>
      <c r="C155" s="20" t="s">
        <v>25</v>
      </c>
      <c r="D155" s="18" t="s">
        <v>24</v>
      </c>
      <c r="E155" s="51">
        <f>'7 ведомственная (2013)'!F124</f>
        <v>0</v>
      </c>
      <c r="F155" s="51">
        <f>'7 ведомственная (2013)'!G124</f>
        <v>0</v>
      </c>
      <c r="G155" s="51">
        <f>'7 ведомственная (2013)'!H124</f>
        <v>0</v>
      </c>
    </row>
    <row r="156" spans="1:7" ht="12.75" hidden="1">
      <c r="A156" s="20" t="s">
        <v>60</v>
      </c>
      <c r="B156" s="20" t="s">
        <v>187</v>
      </c>
      <c r="C156" s="20" t="s">
        <v>189</v>
      </c>
      <c r="D156" s="18" t="s">
        <v>190</v>
      </c>
      <c r="E156" s="51" t="e">
        <f>'7 ведомственная (2013)'!#REF!</f>
        <v>#REF!</v>
      </c>
      <c r="F156" s="51" t="e">
        <f>'7 ведомственная (2013)'!#REF!</f>
        <v>#REF!</v>
      </c>
      <c r="G156" s="51" t="e">
        <f>'7 ведомственная (2013)'!#REF!</f>
        <v>#REF!</v>
      </c>
    </row>
    <row r="157" spans="1:7" ht="17.25" customHeight="1">
      <c r="A157" s="22" t="s">
        <v>60</v>
      </c>
      <c r="B157" s="22" t="s">
        <v>66</v>
      </c>
      <c r="C157" s="22" t="s">
        <v>25</v>
      </c>
      <c r="D157" s="24" t="s">
        <v>262</v>
      </c>
      <c r="E157" s="50">
        <v>303.2</v>
      </c>
      <c r="F157" s="51"/>
      <c r="G157" s="51"/>
    </row>
    <row r="158" spans="1:7" ht="12.75">
      <c r="A158" s="22" t="s">
        <v>60</v>
      </c>
      <c r="B158" s="22" t="s">
        <v>68</v>
      </c>
      <c r="C158" s="22" t="s">
        <v>21</v>
      </c>
      <c r="D158" s="14" t="s">
        <v>191</v>
      </c>
      <c r="E158" s="47">
        <v>50</v>
      </c>
      <c r="F158" s="50" t="e">
        <f>F163</f>
        <v>#REF!</v>
      </c>
      <c r="G158" s="50" t="e">
        <f>G163</f>
        <v>#REF!</v>
      </c>
    </row>
    <row r="159" spans="1:7" ht="18" customHeight="1">
      <c r="A159" s="20" t="s">
        <v>60</v>
      </c>
      <c r="B159" s="20" t="s">
        <v>68</v>
      </c>
      <c r="C159" s="20" t="s">
        <v>25</v>
      </c>
      <c r="D159" s="24" t="s">
        <v>262</v>
      </c>
      <c r="E159" s="51">
        <v>50</v>
      </c>
      <c r="F159" s="51" t="e">
        <f>'7 ведомственная (2013)'!#REF!</f>
        <v>#REF!</v>
      </c>
      <c r="G159" s="51" t="e">
        <f>'7 ведомственная (2013)'!#REF!</f>
        <v>#REF!</v>
      </c>
    </row>
    <row r="160" spans="1:7" ht="12.75">
      <c r="A160" s="20" t="s">
        <v>60</v>
      </c>
      <c r="B160" s="20" t="s">
        <v>70</v>
      </c>
      <c r="C160" s="20" t="s">
        <v>21</v>
      </c>
      <c r="D160" s="14" t="s">
        <v>263</v>
      </c>
      <c r="E160" s="89">
        <v>310.2</v>
      </c>
      <c r="F160" s="51"/>
      <c r="G160" s="51"/>
    </row>
    <row r="161" spans="1:7" ht="18.75" customHeight="1">
      <c r="A161" s="20" t="s">
        <v>60</v>
      </c>
      <c r="B161" s="20" t="s">
        <v>70</v>
      </c>
      <c r="C161" s="20" t="s">
        <v>25</v>
      </c>
      <c r="D161" s="24" t="s">
        <v>262</v>
      </c>
      <c r="E161" s="51">
        <v>310.2</v>
      </c>
      <c r="F161" s="51"/>
      <c r="G161" s="51"/>
    </row>
    <row r="162" spans="1:7" ht="12.75">
      <c r="A162" s="20" t="s">
        <v>299</v>
      </c>
      <c r="B162" s="20" t="s">
        <v>176</v>
      </c>
      <c r="C162" s="20" t="s">
        <v>152</v>
      </c>
      <c r="D162" s="14" t="s">
        <v>340</v>
      </c>
      <c r="E162" s="89">
        <v>7335.172</v>
      </c>
      <c r="F162" s="51" t="e">
        <f>'7 ведомственная (2013)'!#REF!</f>
        <v>#REF!</v>
      </c>
      <c r="G162" s="51" t="e">
        <f>'7 ведомственная (2013)'!#REF!</f>
        <v>#REF!</v>
      </c>
    </row>
    <row r="163" spans="1:7" ht="16.5" customHeight="1">
      <c r="A163" s="20" t="s">
        <v>299</v>
      </c>
      <c r="B163" s="20" t="s">
        <v>176</v>
      </c>
      <c r="C163" s="20" t="s">
        <v>21</v>
      </c>
      <c r="D163" s="24" t="s">
        <v>262</v>
      </c>
      <c r="E163" s="51">
        <v>7335.172</v>
      </c>
      <c r="F163" s="51" t="e">
        <f>'7 ведомственная (2013)'!#REF!</f>
        <v>#REF!</v>
      </c>
      <c r="G163" s="51" t="e">
        <f>'7 ведомственная (2013)'!#REF!</f>
        <v>#REF!</v>
      </c>
    </row>
    <row r="164" spans="1:7" ht="12.75">
      <c r="A164" s="12" t="s">
        <v>193</v>
      </c>
      <c r="B164" s="12"/>
      <c r="C164" s="12"/>
      <c r="D164" s="56" t="s">
        <v>194</v>
      </c>
      <c r="E164" s="52">
        <v>3090.828</v>
      </c>
      <c r="F164" s="52" t="e">
        <f>F165+F175</f>
        <v>#REF!</v>
      </c>
      <c r="G164" s="52" t="e">
        <f>G165+G175</f>
        <v>#REF!</v>
      </c>
    </row>
    <row r="165" spans="1:7" ht="12.75">
      <c r="A165" s="16" t="s">
        <v>83</v>
      </c>
      <c r="B165" s="16"/>
      <c r="C165" s="16"/>
      <c r="D165" s="14" t="s">
        <v>82</v>
      </c>
      <c r="E165" s="47">
        <v>3090.828</v>
      </c>
      <c r="F165" s="47" t="e">
        <f>F166+#REF!+#REF!+F171+F173</f>
        <v>#REF!</v>
      </c>
      <c r="G165" s="47" t="e">
        <f>G166+#REF!+#REF!+G171+G173</f>
        <v>#REF!</v>
      </c>
    </row>
    <row r="166" spans="1:7" ht="22.5">
      <c r="A166" s="20" t="s">
        <v>83</v>
      </c>
      <c r="B166" s="20" t="s">
        <v>85</v>
      </c>
      <c r="C166" s="20" t="s">
        <v>21</v>
      </c>
      <c r="D166" s="18" t="s">
        <v>84</v>
      </c>
      <c r="E166" s="51">
        <v>2975.828</v>
      </c>
      <c r="F166" s="50" t="e">
        <f>F168+F167+#REF!</f>
        <v>#REF!</v>
      </c>
      <c r="G166" s="50" t="e">
        <f>G168+G167+#REF!</f>
        <v>#REF!</v>
      </c>
    </row>
    <row r="167" spans="1:7" ht="22.5">
      <c r="A167" s="20" t="s">
        <v>83</v>
      </c>
      <c r="B167" s="20" t="s">
        <v>86</v>
      </c>
      <c r="C167" s="20" t="s">
        <v>21</v>
      </c>
      <c r="D167" s="18" t="s">
        <v>33</v>
      </c>
      <c r="E167" s="50">
        <v>50.1</v>
      </c>
      <c r="F167" s="50" t="e">
        <f>#REF!</f>
        <v>#REF!</v>
      </c>
      <c r="G167" s="50" t="e">
        <f>#REF!</f>
        <v>#REF!</v>
      </c>
    </row>
    <row r="168" spans="1:7" ht="22.5">
      <c r="A168" s="69">
        <v>801</v>
      </c>
      <c r="B168" s="20" t="s">
        <v>88</v>
      </c>
      <c r="C168" s="20" t="s">
        <v>21</v>
      </c>
      <c r="D168" s="24" t="s">
        <v>264</v>
      </c>
      <c r="E168" s="51">
        <v>2925.728</v>
      </c>
      <c r="F168" s="50" t="e">
        <f>F169</f>
        <v>#REF!</v>
      </c>
      <c r="G168" s="50" t="e">
        <f>G169</f>
        <v>#REF!</v>
      </c>
    </row>
    <row r="169" spans="1:7" ht="33.75">
      <c r="A169" s="20" t="s">
        <v>83</v>
      </c>
      <c r="B169" s="20" t="s">
        <v>90</v>
      </c>
      <c r="C169" s="22" t="s">
        <v>21</v>
      </c>
      <c r="D169" s="24" t="s">
        <v>89</v>
      </c>
      <c r="E169" s="51">
        <v>2925.728</v>
      </c>
      <c r="F169" s="50" t="e">
        <f>F170</f>
        <v>#REF!</v>
      </c>
      <c r="G169" s="50" t="e">
        <f>G170</f>
        <v>#REF!</v>
      </c>
    </row>
    <row r="170" spans="1:7" ht="12.75">
      <c r="A170" s="20" t="s">
        <v>83</v>
      </c>
      <c r="B170" s="20" t="s">
        <v>90</v>
      </c>
      <c r="C170" s="20" t="s">
        <v>56</v>
      </c>
      <c r="D170" s="24" t="s">
        <v>265</v>
      </c>
      <c r="E170" s="51">
        <v>2925.728</v>
      </c>
      <c r="F170" s="51" t="e">
        <f>'7 ведомственная (2013)'!#REF!</f>
        <v>#REF!</v>
      </c>
      <c r="G170" s="51" t="e">
        <f>'7 ведомственная (2013)'!#REF!</f>
        <v>#REF!</v>
      </c>
    </row>
    <row r="171" spans="1:7" ht="22.5" hidden="1">
      <c r="A171" s="22" t="s">
        <v>83</v>
      </c>
      <c r="B171" s="22" t="s">
        <v>195</v>
      </c>
      <c r="C171" s="22" t="s">
        <v>21</v>
      </c>
      <c r="D171" s="21" t="s">
        <v>196</v>
      </c>
      <c r="E171" s="50">
        <f>E172</f>
        <v>0</v>
      </c>
      <c r="F171" s="50">
        <f>F172</f>
        <v>0</v>
      </c>
      <c r="G171" s="50">
        <f>G172</f>
        <v>0</v>
      </c>
    </row>
    <row r="172" spans="1:7" ht="22.5" hidden="1">
      <c r="A172" s="20" t="s">
        <v>83</v>
      </c>
      <c r="B172" s="20" t="s">
        <v>195</v>
      </c>
      <c r="C172" s="20" t="s">
        <v>25</v>
      </c>
      <c r="D172" s="24" t="s">
        <v>24</v>
      </c>
      <c r="E172" s="51">
        <f>'7 ведомственная (2013)'!F146</f>
        <v>0</v>
      </c>
      <c r="F172" s="51">
        <f>'7 ведомственная (2013)'!G146</f>
        <v>0</v>
      </c>
      <c r="G172" s="51">
        <f>'7 ведомственная (2013)'!H146</f>
        <v>0</v>
      </c>
    </row>
    <row r="173" spans="1:7" ht="45" hidden="1">
      <c r="A173" s="22" t="s">
        <v>83</v>
      </c>
      <c r="B173" s="22" t="s">
        <v>197</v>
      </c>
      <c r="C173" s="22" t="s">
        <v>21</v>
      </c>
      <c r="D173" s="29" t="s">
        <v>198</v>
      </c>
      <c r="E173" s="50" t="e">
        <f>E174</f>
        <v>#REF!</v>
      </c>
      <c r="F173" s="50" t="e">
        <f>F174</f>
        <v>#REF!</v>
      </c>
      <c r="G173" s="50" t="e">
        <f>G174</f>
        <v>#REF!</v>
      </c>
    </row>
    <row r="174" spans="1:7" ht="56.25" hidden="1">
      <c r="A174" s="20" t="s">
        <v>83</v>
      </c>
      <c r="B174" s="20" t="s">
        <v>197</v>
      </c>
      <c r="C174" s="20" t="s">
        <v>165</v>
      </c>
      <c r="D174" s="18" t="s">
        <v>166</v>
      </c>
      <c r="E174" s="51" t="e">
        <f>'7 ведомственная (2013)'!#REF!</f>
        <v>#REF!</v>
      </c>
      <c r="F174" s="51" t="e">
        <f>'7 ведомственная (2013)'!#REF!</f>
        <v>#REF!</v>
      </c>
      <c r="G174" s="51" t="e">
        <f>'7 ведомственная (2013)'!#REF!</f>
        <v>#REF!</v>
      </c>
    </row>
    <row r="175" spans="1:7" ht="21.75">
      <c r="A175" s="16" t="s">
        <v>94</v>
      </c>
      <c r="B175" s="16"/>
      <c r="C175" s="16"/>
      <c r="D175" s="31" t="s">
        <v>199</v>
      </c>
      <c r="E175" s="47">
        <v>115</v>
      </c>
      <c r="F175" s="47" t="e">
        <f>#REF!+#REF!+F176</f>
        <v>#REF!</v>
      </c>
      <c r="G175" s="47" t="e">
        <f>#REF!+#REF!+G176</f>
        <v>#REF!</v>
      </c>
    </row>
    <row r="176" spans="1:7" ht="12.75">
      <c r="A176" s="20" t="s">
        <v>94</v>
      </c>
      <c r="B176" s="20" t="s">
        <v>95</v>
      </c>
      <c r="C176" s="20" t="s">
        <v>21</v>
      </c>
      <c r="D176" s="24" t="s">
        <v>134</v>
      </c>
      <c r="E176" s="51">
        <v>115</v>
      </c>
      <c r="F176" s="50" t="e">
        <f>#REF!+#REF!+#REF!+#REF!</f>
        <v>#REF!</v>
      </c>
      <c r="G176" s="50" t="e">
        <f>#REF!+#REF!+#REF!+#REF!</f>
        <v>#REF!</v>
      </c>
    </row>
    <row r="177" spans="1:7" ht="36.75" customHeight="1">
      <c r="A177" s="20" t="s">
        <v>94</v>
      </c>
      <c r="B177" s="20" t="s">
        <v>96</v>
      </c>
      <c r="C177" s="20" t="s">
        <v>21</v>
      </c>
      <c r="D177" s="24" t="s">
        <v>337</v>
      </c>
      <c r="E177" s="51">
        <v>115</v>
      </c>
      <c r="F177" s="50"/>
      <c r="G177" s="50"/>
    </row>
    <row r="178" spans="1:7" ht="17.25" customHeight="1">
      <c r="A178" s="20" t="s">
        <v>94</v>
      </c>
      <c r="B178" s="20" t="s">
        <v>96</v>
      </c>
      <c r="C178" s="20" t="s">
        <v>25</v>
      </c>
      <c r="D178" s="18" t="s">
        <v>24</v>
      </c>
      <c r="E178" s="51">
        <v>115</v>
      </c>
      <c r="F178" s="50"/>
      <c r="G178" s="50"/>
    </row>
    <row r="179" spans="1:7" ht="12.75" customHeight="1" hidden="1">
      <c r="A179" s="16" t="s">
        <v>200</v>
      </c>
      <c r="B179" s="16"/>
      <c r="C179" s="16"/>
      <c r="D179" s="14" t="s">
        <v>266</v>
      </c>
      <c r="E179" s="47">
        <f>E180+E184+E188</f>
        <v>0</v>
      </c>
      <c r="F179" s="47" t="e">
        <f>F180+F184+F188</f>
        <v>#REF!</v>
      </c>
      <c r="G179" s="47" t="e">
        <f>G180+G184+G188</f>
        <v>#REF!</v>
      </c>
    </row>
    <row r="180" spans="1:7" ht="12.75" hidden="1">
      <c r="A180" s="22" t="s">
        <v>200</v>
      </c>
      <c r="B180" s="22" t="s">
        <v>267</v>
      </c>
      <c r="C180" s="22" t="s">
        <v>21</v>
      </c>
      <c r="D180" s="29" t="s">
        <v>268</v>
      </c>
      <c r="E180" s="50">
        <f aca="true" t="shared" si="8" ref="E180:G182">E181</f>
        <v>0</v>
      </c>
      <c r="F180" s="50" t="e">
        <f t="shared" si="8"/>
        <v>#REF!</v>
      </c>
      <c r="G180" s="50" t="e">
        <f t="shared" si="8"/>
        <v>#REF!</v>
      </c>
    </row>
    <row r="181" spans="1:7" ht="22.5" hidden="1">
      <c r="A181" s="22" t="s">
        <v>200</v>
      </c>
      <c r="B181" s="22" t="s">
        <v>201</v>
      </c>
      <c r="C181" s="22" t="s">
        <v>21</v>
      </c>
      <c r="D181" s="21" t="s">
        <v>87</v>
      </c>
      <c r="E181" s="50">
        <f t="shared" si="8"/>
        <v>0</v>
      </c>
      <c r="F181" s="50" t="e">
        <f t="shared" si="8"/>
        <v>#REF!</v>
      </c>
      <c r="G181" s="50" t="e">
        <f t="shared" si="8"/>
        <v>#REF!</v>
      </c>
    </row>
    <row r="182" spans="1:7" ht="22.5" hidden="1">
      <c r="A182" s="22" t="s">
        <v>200</v>
      </c>
      <c r="B182" s="22" t="s">
        <v>202</v>
      </c>
      <c r="C182" s="22" t="s">
        <v>21</v>
      </c>
      <c r="D182" s="21" t="s">
        <v>203</v>
      </c>
      <c r="E182" s="50">
        <f t="shared" si="8"/>
        <v>0</v>
      </c>
      <c r="F182" s="50" t="e">
        <f t="shared" si="8"/>
        <v>#REF!</v>
      </c>
      <c r="G182" s="50" t="e">
        <f t="shared" si="8"/>
        <v>#REF!</v>
      </c>
    </row>
    <row r="183" spans="1:7" ht="12.75" hidden="1">
      <c r="A183" s="20" t="s">
        <v>200</v>
      </c>
      <c r="B183" s="20" t="s">
        <v>202</v>
      </c>
      <c r="C183" s="20" t="s">
        <v>56</v>
      </c>
      <c r="D183" s="24" t="s">
        <v>192</v>
      </c>
      <c r="E183" s="51"/>
      <c r="F183" s="51" t="e">
        <f>'7 ведомственная (2013)'!#REF!</f>
        <v>#REF!</v>
      </c>
      <c r="G183" s="51" t="e">
        <f>'7 ведомственная (2013)'!#REF!</f>
        <v>#REF!</v>
      </c>
    </row>
    <row r="184" spans="1:7" ht="12.75" hidden="1">
      <c r="A184" s="22" t="s">
        <v>200</v>
      </c>
      <c r="B184" s="22" t="s">
        <v>204</v>
      </c>
      <c r="C184" s="22" t="s">
        <v>21</v>
      </c>
      <c r="D184" s="21" t="s">
        <v>205</v>
      </c>
      <c r="E184" s="50">
        <f aca="true" t="shared" si="9" ref="E184:G185">E185</f>
        <v>0</v>
      </c>
      <c r="F184" s="50">
        <f t="shared" si="9"/>
        <v>0</v>
      </c>
      <c r="G184" s="50">
        <f t="shared" si="9"/>
        <v>0</v>
      </c>
    </row>
    <row r="185" spans="1:7" ht="22.5" hidden="1">
      <c r="A185" s="22" t="s">
        <v>200</v>
      </c>
      <c r="B185" s="22" t="s">
        <v>206</v>
      </c>
      <c r="C185" s="22" t="s">
        <v>21</v>
      </c>
      <c r="D185" s="21" t="s">
        <v>87</v>
      </c>
      <c r="E185" s="23">
        <f t="shared" si="9"/>
        <v>0</v>
      </c>
      <c r="F185" s="23">
        <f t="shared" si="9"/>
        <v>0</v>
      </c>
      <c r="G185" s="23">
        <f t="shared" si="9"/>
        <v>0</v>
      </c>
    </row>
    <row r="186" spans="1:7" ht="22.5" hidden="1">
      <c r="A186" s="22" t="s">
        <v>200</v>
      </c>
      <c r="B186" s="22" t="s">
        <v>207</v>
      </c>
      <c r="C186" s="22" t="s">
        <v>21</v>
      </c>
      <c r="D186" s="21" t="s">
        <v>208</v>
      </c>
      <c r="E186" s="26">
        <v>0</v>
      </c>
      <c r="F186" s="26">
        <v>0</v>
      </c>
      <c r="G186" s="26">
        <v>0</v>
      </c>
    </row>
    <row r="187" spans="1:7" ht="12.75" customHeight="1" hidden="1">
      <c r="A187" s="20" t="s">
        <v>200</v>
      </c>
      <c r="B187" s="20" t="s">
        <v>207</v>
      </c>
      <c r="C187" s="20" t="s">
        <v>56</v>
      </c>
      <c r="D187" s="24" t="s">
        <v>192</v>
      </c>
      <c r="E187" s="51"/>
      <c r="F187" s="51" t="e">
        <f>'7 ведомственная (2013)'!#REF!</f>
        <v>#REF!</v>
      </c>
      <c r="G187" s="51" t="e">
        <f>'7 ведомственная (2013)'!#REF!</f>
        <v>#REF!</v>
      </c>
    </row>
    <row r="188" spans="1:7" ht="12.75" hidden="1">
      <c r="A188" s="22" t="s">
        <v>200</v>
      </c>
      <c r="B188" s="22" t="s">
        <v>209</v>
      </c>
      <c r="C188" s="22" t="s">
        <v>21</v>
      </c>
      <c r="D188" s="21" t="s">
        <v>210</v>
      </c>
      <c r="E188" s="50">
        <f aca="true" t="shared" si="10" ref="E188:G189">E189</f>
        <v>0</v>
      </c>
      <c r="F188" s="50" t="e">
        <f t="shared" si="10"/>
        <v>#REF!</v>
      </c>
      <c r="G188" s="50" t="e">
        <f t="shared" si="10"/>
        <v>#REF!</v>
      </c>
    </row>
    <row r="189" spans="1:7" ht="45" hidden="1">
      <c r="A189" s="22" t="s">
        <v>200</v>
      </c>
      <c r="B189" s="22" t="s">
        <v>211</v>
      </c>
      <c r="C189" s="22" t="s">
        <v>21</v>
      </c>
      <c r="D189" s="21" t="s">
        <v>212</v>
      </c>
      <c r="E189" s="23">
        <f t="shared" si="10"/>
        <v>0</v>
      </c>
      <c r="F189" s="23" t="e">
        <f t="shared" si="10"/>
        <v>#REF!</v>
      </c>
      <c r="G189" s="23" t="e">
        <f t="shared" si="10"/>
        <v>#REF!</v>
      </c>
    </row>
    <row r="190" spans="1:7" ht="12.75" hidden="1">
      <c r="A190" s="20" t="s">
        <v>200</v>
      </c>
      <c r="B190" s="20" t="s">
        <v>211</v>
      </c>
      <c r="C190" s="20" t="s">
        <v>56</v>
      </c>
      <c r="D190" s="24" t="s">
        <v>192</v>
      </c>
      <c r="E190" s="51"/>
      <c r="F190" s="51" t="e">
        <f>'7 ведомственная (2013)'!#REF!</f>
        <v>#REF!</v>
      </c>
      <c r="G190" s="51" t="e">
        <f>'7 ведомственная (2013)'!#REF!</f>
        <v>#REF!</v>
      </c>
    </row>
    <row r="191" spans="1:7" ht="12.75" hidden="1">
      <c r="A191" s="16" t="s">
        <v>213</v>
      </c>
      <c r="B191" s="16"/>
      <c r="C191" s="16"/>
      <c r="D191" s="31" t="s">
        <v>214</v>
      </c>
      <c r="E191" s="47">
        <f aca="true" t="shared" si="11" ref="E191:G192">E192</f>
        <v>0</v>
      </c>
      <c r="F191" s="47">
        <f t="shared" si="11"/>
        <v>0</v>
      </c>
      <c r="G191" s="47">
        <f t="shared" si="11"/>
        <v>0</v>
      </c>
    </row>
    <row r="192" spans="1:7" ht="22.5" hidden="1">
      <c r="A192" s="22" t="s">
        <v>213</v>
      </c>
      <c r="B192" s="22" t="s">
        <v>215</v>
      </c>
      <c r="C192" s="22" t="s">
        <v>21</v>
      </c>
      <c r="D192" s="29" t="s">
        <v>216</v>
      </c>
      <c r="E192" s="50">
        <f t="shared" si="11"/>
        <v>0</v>
      </c>
      <c r="F192" s="50">
        <f t="shared" si="11"/>
        <v>0</v>
      </c>
      <c r="G192" s="50">
        <f t="shared" si="11"/>
        <v>0</v>
      </c>
    </row>
    <row r="193" spans="1:7" ht="22.5" hidden="1">
      <c r="A193" s="22" t="s">
        <v>213</v>
      </c>
      <c r="B193" s="22" t="s">
        <v>217</v>
      </c>
      <c r="C193" s="22" t="s">
        <v>21</v>
      </c>
      <c r="D193" s="21" t="s">
        <v>87</v>
      </c>
      <c r="E193" s="50">
        <f aca="true" t="shared" si="12" ref="E193:G194">E194</f>
        <v>0</v>
      </c>
      <c r="F193" s="50">
        <f t="shared" si="12"/>
        <v>0</v>
      </c>
      <c r="G193" s="50">
        <f t="shared" si="12"/>
        <v>0</v>
      </c>
    </row>
    <row r="194" spans="1:7" ht="33.75" hidden="1">
      <c r="A194" s="22" t="s">
        <v>213</v>
      </c>
      <c r="B194" s="22" t="s">
        <v>218</v>
      </c>
      <c r="C194" s="22" t="s">
        <v>21</v>
      </c>
      <c r="D194" s="21" t="s">
        <v>219</v>
      </c>
      <c r="E194" s="23">
        <f t="shared" si="12"/>
        <v>0</v>
      </c>
      <c r="F194" s="23">
        <f t="shared" si="12"/>
        <v>0</v>
      </c>
      <c r="G194" s="23">
        <f t="shared" si="12"/>
        <v>0</v>
      </c>
    </row>
    <row r="195" spans="1:7" ht="12.75" hidden="1">
      <c r="A195" s="20" t="s">
        <v>213</v>
      </c>
      <c r="B195" s="20" t="s">
        <v>218</v>
      </c>
      <c r="C195" s="20" t="s">
        <v>56</v>
      </c>
      <c r="D195" s="24" t="s">
        <v>192</v>
      </c>
      <c r="E195" s="26"/>
      <c r="F195" s="26"/>
      <c r="G195" s="26"/>
    </row>
    <row r="196" spans="1:7" ht="12.75">
      <c r="A196" s="12" t="s">
        <v>220</v>
      </c>
      <c r="B196" s="12"/>
      <c r="C196" s="12"/>
      <c r="D196" s="10" t="s">
        <v>221</v>
      </c>
      <c r="E196" s="52">
        <v>124.8</v>
      </c>
      <c r="F196" s="52" t="e">
        <f>F197+#REF!+F201+#REF!+#REF!</f>
        <v>#REF!</v>
      </c>
      <c r="G196" s="52" t="e">
        <f>G197+#REF!+G201+#REF!+#REF!</f>
        <v>#REF!</v>
      </c>
    </row>
    <row r="197" spans="1:7" ht="12.75" hidden="1">
      <c r="A197" s="16" t="s">
        <v>222</v>
      </c>
      <c r="B197" s="16"/>
      <c r="C197" s="16"/>
      <c r="D197" s="14" t="s">
        <v>223</v>
      </c>
      <c r="E197" s="23">
        <f>E198</f>
        <v>0</v>
      </c>
      <c r="F197" s="23">
        <f>F198</f>
        <v>0</v>
      </c>
      <c r="G197" s="23">
        <f>G198</f>
        <v>0</v>
      </c>
    </row>
    <row r="198" spans="1:7" ht="22.5" hidden="1">
      <c r="A198" s="22" t="s">
        <v>222</v>
      </c>
      <c r="B198" s="22" t="s">
        <v>76</v>
      </c>
      <c r="C198" s="22" t="s">
        <v>21</v>
      </c>
      <c r="D198" s="29" t="s">
        <v>224</v>
      </c>
      <c r="E198" s="26"/>
      <c r="F198" s="26"/>
      <c r="G198" s="26"/>
    </row>
    <row r="199" spans="1:7" ht="33.75" hidden="1">
      <c r="A199" s="22" t="s">
        <v>222</v>
      </c>
      <c r="B199" s="22" t="s">
        <v>78</v>
      </c>
      <c r="C199" s="22" t="s">
        <v>21</v>
      </c>
      <c r="D199" s="21" t="s">
        <v>225</v>
      </c>
      <c r="E199" s="30">
        <f>E200</f>
        <v>1</v>
      </c>
      <c r="F199" s="30">
        <f>F200</f>
        <v>1</v>
      </c>
      <c r="G199" s="30">
        <f>G200</f>
        <v>1</v>
      </c>
    </row>
    <row r="200" spans="1:7" ht="12.75" customHeight="1" hidden="1">
      <c r="A200" s="20" t="s">
        <v>222</v>
      </c>
      <c r="B200" s="20" t="s">
        <v>78</v>
      </c>
      <c r="C200" s="20" t="s">
        <v>80</v>
      </c>
      <c r="D200" s="24" t="s">
        <v>79</v>
      </c>
      <c r="E200" s="53">
        <v>1</v>
      </c>
      <c r="F200" s="53">
        <v>1</v>
      </c>
      <c r="G200" s="53">
        <v>1</v>
      </c>
    </row>
    <row r="201" spans="1:7" ht="19.5" customHeight="1">
      <c r="A201" s="16" t="s">
        <v>75</v>
      </c>
      <c r="B201" s="16"/>
      <c r="C201" s="16"/>
      <c r="D201" s="14" t="s">
        <v>226</v>
      </c>
      <c r="E201" s="47">
        <v>124.8</v>
      </c>
      <c r="F201" s="47" t="e">
        <f>#REF!+#REF!+#REF!+F204+F202</f>
        <v>#REF!</v>
      </c>
      <c r="G201" s="47" t="e">
        <f>#REF!+#REF!+#REF!+G204+G202</f>
        <v>#REF!</v>
      </c>
    </row>
    <row r="202" spans="1:7" ht="12.75" hidden="1">
      <c r="A202" s="22" t="s">
        <v>75</v>
      </c>
      <c r="B202" s="22" t="s">
        <v>227</v>
      </c>
      <c r="C202" s="22" t="s">
        <v>21</v>
      </c>
      <c r="D202" s="29" t="s">
        <v>228</v>
      </c>
      <c r="E202" s="50" t="e">
        <f>E203</f>
        <v>#REF!</v>
      </c>
      <c r="F202" s="50" t="e">
        <f>F203</f>
        <v>#REF!</v>
      </c>
      <c r="G202" s="50" t="e">
        <f>G203</f>
        <v>#REF!</v>
      </c>
    </row>
    <row r="203" spans="1:7" ht="12.75" hidden="1">
      <c r="A203" s="20" t="s">
        <v>75</v>
      </c>
      <c r="B203" s="20" t="s">
        <v>227</v>
      </c>
      <c r="C203" s="20" t="s">
        <v>80</v>
      </c>
      <c r="D203" s="18" t="s">
        <v>79</v>
      </c>
      <c r="E203" s="51" t="e">
        <f>'7 ведомственная (2013)'!#REF!</f>
        <v>#REF!</v>
      </c>
      <c r="F203" s="51" t="e">
        <f>'7 ведомственная (2013)'!#REF!</f>
        <v>#REF!</v>
      </c>
      <c r="G203" s="51" t="e">
        <f>'7 ведомственная (2013)'!#REF!</f>
        <v>#REF!</v>
      </c>
    </row>
    <row r="204" spans="1:7" ht="22.5">
      <c r="A204" s="22" t="s">
        <v>75</v>
      </c>
      <c r="B204" s="20" t="s">
        <v>76</v>
      </c>
      <c r="C204" s="20" t="s">
        <v>21</v>
      </c>
      <c r="D204" s="18" t="s">
        <v>224</v>
      </c>
      <c r="E204" s="51">
        <v>124.8</v>
      </c>
      <c r="F204" s="50" t="e">
        <f>F205</f>
        <v>#REF!</v>
      </c>
      <c r="G204" s="50" t="e">
        <f>G205</f>
        <v>#REF!</v>
      </c>
    </row>
    <row r="205" spans="1:7" ht="33.75">
      <c r="A205" s="20" t="s">
        <v>75</v>
      </c>
      <c r="B205" s="20" t="s">
        <v>78</v>
      </c>
      <c r="C205" s="20" t="s">
        <v>21</v>
      </c>
      <c r="D205" s="24" t="s">
        <v>225</v>
      </c>
      <c r="E205" s="51">
        <v>124.8</v>
      </c>
      <c r="F205" s="50" t="e">
        <f>F206</f>
        <v>#REF!</v>
      </c>
      <c r="G205" s="50" t="e">
        <f>G206</f>
        <v>#REF!</v>
      </c>
    </row>
    <row r="206" spans="1:7" ht="17.25" customHeight="1">
      <c r="A206" s="20" t="s">
        <v>75</v>
      </c>
      <c r="B206" s="20" t="s">
        <v>78</v>
      </c>
      <c r="C206" s="20" t="s">
        <v>80</v>
      </c>
      <c r="D206" s="24" t="s">
        <v>79</v>
      </c>
      <c r="E206" s="51">
        <v>124.8</v>
      </c>
      <c r="F206" s="51" t="e">
        <f>'7 ведомственная (2013)'!#REF!</f>
        <v>#REF!</v>
      </c>
      <c r="G206" s="51" t="e">
        <f>'7 ведомственная (2013)'!#REF!</f>
        <v>#REF!</v>
      </c>
    </row>
    <row r="207" spans="1:7" ht="12.75" customHeight="1" hidden="1">
      <c r="A207" s="12" t="s">
        <v>269</v>
      </c>
      <c r="B207" s="12"/>
      <c r="C207" s="12"/>
      <c r="D207" s="10" t="s">
        <v>270</v>
      </c>
      <c r="E207" s="52" t="e">
        <f aca="true" t="shared" si="13" ref="E207:G209">E208</f>
        <v>#REF!</v>
      </c>
      <c r="F207" s="52" t="e">
        <f t="shared" si="13"/>
        <v>#REF!</v>
      </c>
      <c r="G207" s="52" t="e">
        <f t="shared" si="13"/>
        <v>#REF!</v>
      </c>
    </row>
    <row r="208" spans="1:7" ht="12.75" customHeight="1" hidden="1">
      <c r="A208" s="16" t="s">
        <v>271</v>
      </c>
      <c r="B208" s="16"/>
      <c r="C208" s="16"/>
      <c r="D208" s="14" t="s">
        <v>272</v>
      </c>
      <c r="E208" s="47" t="e">
        <f t="shared" si="13"/>
        <v>#REF!</v>
      </c>
      <c r="F208" s="47" t="e">
        <f t="shared" si="13"/>
        <v>#REF!</v>
      </c>
      <c r="G208" s="47" t="e">
        <f t="shared" si="13"/>
        <v>#REF!</v>
      </c>
    </row>
    <row r="209" spans="1:7" ht="12.75" hidden="1">
      <c r="A209" s="22" t="s">
        <v>271</v>
      </c>
      <c r="B209" s="22" t="s">
        <v>273</v>
      </c>
      <c r="C209" s="22" t="s">
        <v>21</v>
      </c>
      <c r="D209" s="29" t="s">
        <v>274</v>
      </c>
      <c r="E209" s="50" t="e">
        <f t="shared" si="13"/>
        <v>#REF!</v>
      </c>
      <c r="F209" s="50" t="e">
        <f t="shared" si="13"/>
        <v>#REF!</v>
      </c>
      <c r="G209" s="50" t="e">
        <f t="shared" si="13"/>
        <v>#REF!</v>
      </c>
    </row>
    <row r="210" spans="1:7" ht="12.75" customHeight="1" hidden="1">
      <c r="A210" s="20" t="s">
        <v>271</v>
      </c>
      <c r="B210" s="20" t="s">
        <v>273</v>
      </c>
      <c r="C210" s="20" t="s">
        <v>42</v>
      </c>
      <c r="D210" s="18" t="s">
        <v>41</v>
      </c>
      <c r="E210" s="51" t="e">
        <f>'7 ведомственная (2013)'!#REF!+'7 ведомственная (2013)'!#REF!</f>
        <v>#REF!</v>
      </c>
      <c r="F210" s="51" t="e">
        <f>'7 ведомственная (2013)'!#REF!+'7 ведомственная (2013)'!#REF!</f>
        <v>#REF!</v>
      </c>
      <c r="G210" s="51" t="e">
        <f>'7 ведомственная (2013)'!#REF!+'7 ведомственная (2013)'!#REF!</f>
        <v>#REF!</v>
      </c>
    </row>
    <row r="211" spans="1:7" ht="18.75" customHeight="1">
      <c r="A211" s="40"/>
      <c r="B211" s="40"/>
      <c r="C211" s="40"/>
      <c r="D211" s="39" t="s">
        <v>97</v>
      </c>
      <c r="E211" s="57" t="s">
        <v>344</v>
      </c>
      <c r="F211" s="57" t="e">
        <f>#REF!+F196+#REF!+F164+#REF!+#REF!+F108+F87+F66+F15+#REF!+F207+F61</f>
        <v>#REF!</v>
      </c>
      <c r="G211" s="57" t="e">
        <f>#REF!+G196+#REF!+G164+#REF!+#REF!+G108+G87+G66+G15+#REF!+G207+G61</f>
        <v>#REF!</v>
      </c>
    </row>
  </sheetData>
  <sheetProtection selectLockedCells="1" selectUnlockedCells="1"/>
  <mergeCells count="4">
    <mergeCell ref="A8:E8"/>
    <mergeCell ref="A12:C12"/>
    <mergeCell ref="D12:D13"/>
    <mergeCell ref="E12:E13"/>
  </mergeCells>
  <printOptions/>
  <pageMargins left="1.05" right="0.15763888888888888" top="0.3701388888888889" bottom="0.2701388888888889" header="0.5118055555555555" footer="0.511805555555555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"/>
  <sheetViews>
    <sheetView view="pageBreakPreview" zoomScaleSheetLayoutView="100" workbookViewId="0" topLeftCell="A1">
      <selection activeCell="F6" sqref="F6"/>
    </sheetView>
  </sheetViews>
  <sheetFormatPr defaultColWidth="9.140625" defaultRowHeight="21.75" customHeight="1"/>
  <cols>
    <col min="1" max="1" width="36.00390625" style="0" customWidth="1"/>
    <col min="2" max="2" width="7.421875" style="0" customWidth="1"/>
    <col min="5" max="5" width="7.8515625" style="0" customWidth="1"/>
    <col min="6" max="6" width="17.00390625" style="0" customWidth="1"/>
    <col min="7" max="8" width="0" style="0" hidden="1" customWidth="1"/>
  </cols>
  <sheetData>
    <row r="1" spans="5:6" ht="12.75" customHeight="1">
      <c r="E1" s="1"/>
      <c r="F1" s="1" t="s">
        <v>275</v>
      </c>
    </row>
    <row r="2" spans="5:6" ht="12.75" customHeight="1">
      <c r="E2" s="1"/>
      <c r="F2" s="1" t="s">
        <v>0</v>
      </c>
    </row>
    <row r="3" spans="5:6" ht="12.75" customHeight="1">
      <c r="E3" s="1"/>
      <c r="F3" s="1" t="s">
        <v>332</v>
      </c>
    </row>
    <row r="4" spans="5:6" ht="12.75" customHeight="1">
      <c r="E4" s="2"/>
      <c r="F4" s="1" t="s">
        <v>276</v>
      </c>
    </row>
    <row r="5" spans="5:6" ht="12.75" customHeight="1">
      <c r="E5" s="2"/>
      <c r="F5" s="1" t="s">
        <v>1</v>
      </c>
    </row>
    <row r="6" spans="5:6" ht="12.75" customHeight="1">
      <c r="E6" s="1"/>
      <c r="F6" s="1" t="s">
        <v>348</v>
      </c>
    </row>
    <row r="7" ht="12.75" customHeight="1"/>
    <row r="8" ht="12.75" customHeight="1"/>
    <row r="9" spans="1:8" ht="38.25" customHeight="1">
      <c r="A9" s="101" t="s">
        <v>277</v>
      </c>
      <c r="B9" s="101"/>
      <c r="C9" s="101"/>
      <c r="D9" s="101"/>
      <c r="E9" s="101"/>
      <c r="F9" s="101"/>
      <c r="G9" s="4"/>
      <c r="H9" s="4"/>
    </row>
    <row r="10" spans="1:6" ht="12.75" customHeight="1">
      <c r="A10" s="3"/>
      <c r="B10" s="3"/>
      <c r="C10" s="3"/>
      <c r="D10" s="3"/>
      <c r="E10" s="3"/>
      <c r="F10" s="3"/>
    </row>
    <row r="11" spans="1:6" ht="13.5" customHeight="1">
      <c r="A11" s="5"/>
      <c r="B11" s="5"/>
      <c r="F11" s="1" t="s">
        <v>2</v>
      </c>
    </row>
    <row r="12" spans="1:8" ht="21.75" customHeight="1">
      <c r="A12" s="102" t="s">
        <v>3</v>
      </c>
      <c r="B12" s="102" t="s">
        <v>4</v>
      </c>
      <c r="C12" s="102"/>
      <c r="D12" s="102"/>
      <c r="E12" s="102"/>
      <c r="F12" s="103" t="s">
        <v>232</v>
      </c>
      <c r="G12" s="70"/>
      <c r="H12" s="71"/>
    </row>
    <row r="13" spans="1:8" ht="30.75" customHeight="1">
      <c r="A13" s="102"/>
      <c r="B13" s="6" t="s">
        <v>5</v>
      </c>
      <c r="C13" s="6" t="s">
        <v>6</v>
      </c>
      <c r="D13" s="6" t="s">
        <v>7</v>
      </c>
      <c r="E13" s="6" t="s">
        <v>8</v>
      </c>
      <c r="F13" s="103"/>
      <c r="G13" s="72" t="s">
        <v>232</v>
      </c>
      <c r="H13" s="8" t="s">
        <v>9</v>
      </c>
    </row>
    <row r="14" spans="1:8" ht="21.75" customHeight="1">
      <c r="A14" s="9" t="s">
        <v>10</v>
      </c>
      <c r="B14" s="9" t="s">
        <v>11</v>
      </c>
      <c r="C14" s="9" t="s">
        <v>12</v>
      </c>
      <c r="D14" s="9" t="s">
        <v>13</v>
      </c>
      <c r="E14" s="9" t="s">
        <v>14</v>
      </c>
      <c r="F14" s="9" t="s">
        <v>15</v>
      </c>
      <c r="G14" s="9" t="s">
        <v>278</v>
      </c>
      <c r="H14" s="9" t="s">
        <v>279</v>
      </c>
    </row>
    <row r="15" spans="1:8" ht="26.25" customHeight="1">
      <c r="A15" s="10" t="s">
        <v>331</v>
      </c>
      <c r="B15" s="11" t="s">
        <v>334</v>
      </c>
      <c r="C15" s="12"/>
      <c r="D15" s="12"/>
      <c r="E15" s="12"/>
      <c r="F15" s="13" t="s">
        <v>347</v>
      </c>
      <c r="G15" s="13" t="e">
        <f>G17+G26+G39+G47+G51+G88+G107+G114+G117+G124+G133+#REF!+#REF!+#REF!+G77+#REF!+G85+G67+G36</f>
        <v>#REF!</v>
      </c>
      <c r="H15" s="13" t="e">
        <f>H17+H26+H39+H47+H51+H88+H107+H114+H117+H124+H133+#REF!+#REF!+#REF!+H77+#REF!+H85+H67+H36</f>
        <v>#REF!</v>
      </c>
    </row>
    <row r="16" spans="1:8" ht="26.25" customHeight="1">
      <c r="A16" s="92" t="s">
        <v>16</v>
      </c>
      <c r="B16" s="36" t="s">
        <v>334</v>
      </c>
      <c r="C16" s="93" t="s">
        <v>17</v>
      </c>
      <c r="D16" s="93"/>
      <c r="E16" s="93"/>
      <c r="F16" s="94" t="s">
        <v>345</v>
      </c>
      <c r="G16" s="13" t="e">
        <f>G18+G27+G40+G48+#REF!+G89+G108+G115+G118+G125+G134+#REF!+#REF!+#REF!+G78+G83+G86+G68+G37</f>
        <v>#REF!</v>
      </c>
      <c r="H16" s="13" t="e">
        <f>H18+H27+H40+H48+#REF!+H89+H108+H115+H118+H125+H134+#REF!+#REF!+#REF!+H78+H83+H86+H68+H37</f>
        <v>#REF!</v>
      </c>
    </row>
    <row r="17" spans="1:8" ht="42" customHeight="1">
      <c r="A17" s="29" t="s">
        <v>18</v>
      </c>
      <c r="B17" s="36" t="s">
        <v>334</v>
      </c>
      <c r="C17" s="22" t="s">
        <v>19</v>
      </c>
      <c r="D17" s="20"/>
      <c r="E17" s="20"/>
      <c r="F17" s="23">
        <v>406.3</v>
      </c>
      <c r="G17" s="17">
        <f>G18</f>
        <v>1071.8</v>
      </c>
      <c r="H17" s="17">
        <f>H18</f>
        <v>1071.8</v>
      </c>
    </row>
    <row r="18" spans="1:8" ht="56.25" customHeight="1">
      <c r="A18" s="18" t="s">
        <v>280</v>
      </c>
      <c r="B18" s="19" t="s">
        <v>334</v>
      </c>
      <c r="C18" s="20" t="s">
        <v>19</v>
      </c>
      <c r="D18" s="20" t="s">
        <v>20</v>
      </c>
      <c r="E18" s="20" t="s">
        <v>21</v>
      </c>
      <c r="F18" s="23">
        <v>406.3</v>
      </c>
      <c r="G18" s="17">
        <f>G19</f>
        <v>1071.8</v>
      </c>
      <c r="H18" s="17">
        <f>H19</f>
        <v>1071.8</v>
      </c>
    </row>
    <row r="19" spans="1:8" ht="21.75" customHeight="1">
      <c r="A19" s="21" t="s">
        <v>22</v>
      </c>
      <c r="B19" s="19" t="s">
        <v>334</v>
      </c>
      <c r="C19" s="22" t="s">
        <v>19</v>
      </c>
      <c r="D19" s="22" t="s">
        <v>23</v>
      </c>
      <c r="E19" s="22" t="s">
        <v>21</v>
      </c>
      <c r="F19" s="23">
        <v>406.3</v>
      </c>
      <c r="G19" s="23">
        <f>G25</f>
        <v>1071.8</v>
      </c>
      <c r="H19" s="23">
        <f>H25</f>
        <v>1071.8</v>
      </c>
    </row>
    <row r="20" spans="1:8" ht="21.75" customHeight="1">
      <c r="A20" s="24" t="s">
        <v>24</v>
      </c>
      <c r="B20" s="25" t="s">
        <v>334</v>
      </c>
      <c r="C20" s="20" t="s">
        <v>19</v>
      </c>
      <c r="D20" s="20" t="s">
        <v>23</v>
      </c>
      <c r="E20" s="20" t="s">
        <v>25</v>
      </c>
      <c r="F20" s="26">
        <v>406.3</v>
      </c>
      <c r="G20" s="26">
        <v>1071.8</v>
      </c>
      <c r="H20" s="26">
        <v>1071.8</v>
      </c>
    </row>
    <row r="21" spans="1:8" ht="54" customHeight="1">
      <c r="A21" s="29" t="s">
        <v>26</v>
      </c>
      <c r="B21" s="25" t="s">
        <v>334</v>
      </c>
      <c r="C21" s="20" t="s">
        <v>27</v>
      </c>
      <c r="D21" s="20"/>
      <c r="E21" s="20"/>
      <c r="F21" s="26">
        <v>133.8</v>
      </c>
      <c r="G21" s="26">
        <v>1071.8</v>
      </c>
      <c r="H21" s="26">
        <v>1071.8</v>
      </c>
    </row>
    <row r="22" spans="1:8" ht="54" customHeight="1">
      <c r="A22" s="18" t="s">
        <v>280</v>
      </c>
      <c r="B22" s="25" t="s">
        <v>334</v>
      </c>
      <c r="C22" s="20" t="s">
        <v>27</v>
      </c>
      <c r="D22" s="20" t="s">
        <v>20</v>
      </c>
      <c r="E22" s="20" t="s">
        <v>21</v>
      </c>
      <c r="F22" s="27">
        <v>133.8</v>
      </c>
      <c r="G22" s="26">
        <v>1071.8</v>
      </c>
      <c r="H22" s="26">
        <v>1071.8</v>
      </c>
    </row>
    <row r="23" spans="1:8" ht="24.75" customHeight="1">
      <c r="A23" s="21" t="s">
        <v>28</v>
      </c>
      <c r="B23" s="25" t="s">
        <v>334</v>
      </c>
      <c r="C23" s="20" t="s">
        <v>27</v>
      </c>
      <c r="D23" s="20" t="s">
        <v>29</v>
      </c>
      <c r="E23" s="20" t="s">
        <v>21</v>
      </c>
      <c r="F23" s="26">
        <v>133.8</v>
      </c>
      <c r="G23" s="26">
        <v>1071.8</v>
      </c>
      <c r="H23" s="26">
        <v>1071.8</v>
      </c>
    </row>
    <row r="24" spans="1:8" ht="24.75" customHeight="1">
      <c r="A24" s="21" t="s">
        <v>30</v>
      </c>
      <c r="B24" s="25" t="s">
        <v>334</v>
      </c>
      <c r="C24" s="20" t="s">
        <v>27</v>
      </c>
      <c r="D24" s="20" t="s">
        <v>31</v>
      </c>
      <c r="E24" s="20" t="s">
        <v>21</v>
      </c>
      <c r="F24" s="26">
        <v>133.8</v>
      </c>
      <c r="G24" s="26">
        <v>1071.8</v>
      </c>
      <c r="H24" s="26">
        <v>1071.8</v>
      </c>
    </row>
    <row r="25" spans="1:8" ht="24.75" customHeight="1">
      <c r="A25" s="24" t="s">
        <v>24</v>
      </c>
      <c r="B25" s="25" t="s">
        <v>334</v>
      </c>
      <c r="C25" s="20" t="s">
        <v>27</v>
      </c>
      <c r="D25" s="20" t="s">
        <v>31</v>
      </c>
      <c r="E25" s="20" t="s">
        <v>25</v>
      </c>
      <c r="F25" s="26">
        <v>133.8</v>
      </c>
      <c r="G25" s="26">
        <v>1071.8</v>
      </c>
      <c r="H25" s="26">
        <v>1071.8</v>
      </c>
    </row>
    <row r="26" spans="1:8" ht="59.25" customHeight="1">
      <c r="A26" s="29" t="s">
        <v>281</v>
      </c>
      <c r="B26" s="19" t="s">
        <v>334</v>
      </c>
      <c r="C26" s="22" t="s">
        <v>32</v>
      </c>
      <c r="D26" s="20"/>
      <c r="E26" s="20"/>
      <c r="F26" s="47" t="s">
        <v>341</v>
      </c>
      <c r="G26" s="17" t="e">
        <f>G27</f>
        <v>#REF!</v>
      </c>
      <c r="H26" s="17" t="e">
        <f>H27</f>
        <v>#REF!</v>
      </c>
    </row>
    <row r="27" spans="1:8" ht="61.5" customHeight="1">
      <c r="A27" s="18" t="s">
        <v>280</v>
      </c>
      <c r="B27" s="19" t="s">
        <v>334</v>
      </c>
      <c r="C27" s="22" t="s">
        <v>32</v>
      </c>
      <c r="D27" s="20" t="s">
        <v>20</v>
      </c>
      <c r="E27" s="20" t="s">
        <v>21</v>
      </c>
      <c r="F27" s="51" t="s">
        <v>341</v>
      </c>
      <c r="G27" s="17" t="e">
        <f>G28</f>
        <v>#REF!</v>
      </c>
      <c r="H27" s="17" t="e">
        <f>H28</f>
        <v>#REF!</v>
      </c>
    </row>
    <row r="28" spans="1:8" ht="21.75" customHeight="1">
      <c r="A28" s="21" t="s">
        <v>28</v>
      </c>
      <c r="B28" s="19" t="s">
        <v>334</v>
      </c>
      <c r="C28" s="22" t="s">
        <v>32</v>
      </c>
      <c r="D28" s="22" t="s">
        <v>29</v>
      </c>
      <c r="E28" s="22" t="s">
        <v>21</v>
      </c>
      <c r="F28" s="49" t="s">
        <v>342</v>
      </c>
      <c r="G28" s="23" t="e">
        <f>#REF!</f>
        <v>#REF!</v>
      </c>
      <c r="H28" s="23" t="e">
        <f>#REF!</f>
        <v>#REF!</v>
      </c>
    </row>
    <row r="29" spans="1:8" ht="22.5" customHeight="1">
      <c r="A29" s="21" t="s">
        <v>30</v>
      </c>
      <c r="B29" s="19" t="s">
        <v>334</v>
      </c>
      <c r="C29" s="22" t="s">
        <v>32</v>
      </c>
      <c r="D29" s="22" t="s">
        <v>31</v>
      </c>
      <c r="E29" s="22" t="s">
        <v>21</v>
      </c>
      <c r="F29" s="49" t="s">
        <v>342</v>
      </c>
      <c r="G29" s="23">
        <f>G30</f>
        <v>15613.4</v>
      </c>
      <c r="H29" s="23">
        <f>H30</f>
        <v>15613.4</v>
      </c>
    </row>
    <row r="30" spans="1:8" ht="21.75" customHeight="1">
      <c r="A30" s="24" t="s">
        <v>24</v>
      </c>
      <c r="B30" s="25" t="s">
        <v>334</v>
      </c>
      <c r="C30" s="20" t="s">
        <v>32</v>
      </c>
      <c r="D30" s="20" t="s">
        <v>31</v>
      </c>
      <c r="E30" s="20" t="s">
        <v>25</v>
      </c>
      <c r="F30" s="49" t="s">
        <v>342</v>
      </c>
      <c r="G30" s="26">
        <v>15613.4</v>
      </c>
      <c r="H30" s="26">
        <v>15613.4</v>
      </c>
    </row>
    <row r="31" spans="1:12" ht="21.75" customHeight="1">
      <c r="A31" s="21" t="s">
        <v>33</v>
      </c>
      <c r="B31" s="19" t="s">
        <v>334</v>
      </c>
      <c r="C31" s="22" t="s">
        <v>32</v>
      </c>
      <c r="D31" s="20" t="s">
        <v>31</v>
      </c>
      <c r="E31" s="22" t="s">
        <v>21</v>
      </c>
      <c r="F31" s="51">
        <v>120</v>
      </c>
      <c r="G31" s="30">
        <f>G36</f>
        <v>110</v>
      </c>
      <c r="H31" s="30">
        <f>H36</f>
        <v>110</v>
      </c>
      <c r="L31" s="73"/>
    </row>
    <row r="32" spans="1:8" ht="21" customHeight="1">
      <c r="A32" s="24" t="s">
        <v>24</v>
      </c>
      <c r="B32" s="25" t="s">
        <v>334</v>
      </c>
      <c r="C32" s="20" t="s">
        <v>32</v>
      </c>
      <c r="D32" s="20" t="s">
        <v>31</v>
      </c>
      <c r="E32" s="20" t="s">
        <v>25</v>
      </c>
      <c r="F32" s="51">
        <v>120</v>
      </c>
      <c r="G32" s="26">
        <v>110</v>
      </c>
      <c r="H32" s="26">
        <v>110</v>
      </c>
    </row>
    <row r="33" spans="1:8" ht="43.5" customHeight="1">
      <c r="A33" s="29" t="s">
        <v>34</v>
      </c>
      <c r="B33" s="25" t="s">
        <v>334</v>
      </c>
      <c r="C33" s="20" t="s">
        <v>35</v>
      </c>
      <c r="D33" s="20"/>
      <c r="E33" s="20"/>
      <c r="F33" s="26">
        <v>255.4</v>
      </c>
      <c r="G33" s="26">
        <v>110</v>
      </c>
      <c r="H33" s="26">
        <v>110</v>
      </c>
    </row>
    <row r="34" spans="1:8" ht="58.5" customHeight="1">
      <c r="A34" s="18" t="s">
        <v>280</v>
      </c>
      <c r="B34" s="25" t="s">
        <v>334</v>
      </c>
      <c r="C34" s="20" t="s">
        <v>35</v>
      </c>
      <c r="D34" s="20" t="s">
        <v>20</v>
      </c>
      <c r="E34" s="20" t="s">
        <v>21</v>
      </c>
      <c r="F34" s="26">
        <v>255.4</v>
      </c>
      <c r="G34" s="26">
        <v>110</v>
      </c>
      <c r="H34" s="26">
        <v>110</v>
      </c>
    </row>
    <row r="35" spans="1:8" ht="21" customHeight="1">
      <c r="A35" s="21" t="s">
        <v>28</v>
      </c>
      <c r="B35" s="25" t="s">
        <v>334</v>
      </c>
      <c r="C35" s="20" t="s">
        <v>35</v>
      </c>
      <c r="D35" s="20" t="s">
        <v>29</v>
      </c>
      <c r="E35" s="20" t="s">
        <v>21</v>
      </c>
      <c r="F35" s="26">
        <v>255.4</v>
      </c>
      <c r="G35" s="26">
        <v>110</v>
      </c>
      <c r="H35" s="26">
        <v>110</v>
      </c>
    </row>
    <row r="36" spans="1:8" ht="26.25" customHeight="1">
      <c r="A36" s="21" t="s">
        <v>30</v>
      </c>
      <c r="B36" s="25" t="s">
        <v>334</v>
      </c>
      <c r="C36" s="20" t="s">
        <v>35</v>
      </c>
      <c r="D36" s="20" t="s">
        <v>31</v>
      </c>
      <c r="E36" s="20" t="s">
        <v>21</v>
      </c>
      <c r="F36" s="26">
        <v>255.4</v>
      </c>
      <c r="G36" s="26">
        <v>110</v>
      </c>
      <c r="H36" s="26">
        <v>110</v>
      </c>
    </row>
    <row r="37" spans="1:8" ht="12.75" customHeight="1" hidden="1">
      <c r="A37" s="31" t="s">
        <v>102</v>
      </c>
      <c r="B37" s="15" t="s">
        <v>282</v>
      </c>
      <c r="C37" s="16" t="s">
        <v>101</v>
      </c>
      <c r="D37" s="16"/>
      <c r="E37" s="16"/>
      <c r="F37" s="17">
        <f aca="true" t="shared" si="0" ref="F37:H38">F38</f>
        <v>0</v>
      </c>
      <c r="G37" s="17">
        <f t="shared" si="0"/>
        <v>0</v>
      </c>
      <c r="H37" s="17">
        <f t="shared" si="0"/>
        <v>0</v>
      </c>
    </row>
    <row r="38" spans="1:8" ht="12.75" customHeight="1" hidden="1">
      <c r="A38" s="29" t="s">
        <v>104</v>
      </c>
      <c r="B38" s="19" t="s">
        <v>282</v>
      </c>
      <c r="C38" s="22" t="s">
        <v>101</v>
      </c>
      <c r="D38" s="22" t="s">
        <v>103</v>
      </c>
      <c r="E38" s="22" t="s">
        <v>21</v>
      </c>
      <c r="F38" s="23">
        <f t="shared" si="0"/>
        <v>0</v>
      </c>
      <c r="G38" s="23">
        <f t="shared" si="0"/>
        <v>0</v>
      </c>
      <c r="H38" s="23">
        <f t="shared" si="0"/>
        <v>0</v>
      </c>
    </row>
    <row r="39" spans="1:8" ht="12.75" customHeight="1" hidden="1">
      <c r="A39" s="18" t="s">
        <v>24</v>
      </c>
      <c r="B39" s="25" t="s">
        <v>282</v>
      </c>
      <c r="C39" s="20" t="s">
        <v>101</v>
      </c>
      <c r="D39" s="20" t="s">
        <v>103</v>
      </c>
      <c r="E39" s="20" t="s">
        <v>25</v>
      </c>
      <c r="F39" s="26">
        <v>0</v>
      </c>
      <c r="G39" s="26">
        <v>0</v>
      </c>
      <c r="H39" s="26">
        <v>0</v>
      </c>
    </row>
    <row r="40" spans="1:8" ht="12.75" customHeight="1" hidden="1">
      <c r="A40" s="31" t="s">
        <v>106</v>
      </c>
      <c r="B40" s="25" t="s">
        <v>282</v>
      </c>
      <c r="C40" s="16" t="s">
        <v>105</v>
      </c>
      <c r="D40" s="16"/>
      <c r="E40" s="16"/>
      <c r="F40" s="17">
        <f>F41+F43</f>
        <v>255.4</v>
      </c>
      <c r="G40" s="17">
        <f>G41+G43</f>
        <v>0</v>
      </c>
      <c r="H40" s="17">
        <f>H41+H43</f>
        <v>0</v>
      </c>
    </row>
    <row r="41" spans="1:8" ht="12.75" customHeight="1" hidden="1">
      <c r="A41" s="29" t="s">
        <v>108</v>
      </c>
      <c r="B41" s="25" t="s">
        <v>282</v>
      </c>
      <c r="C41" s="22" t="s">
        <v>105</v>
      </c>
      <c r="D41" s="22" t="s">
        <v>107</v>
      </c>
      <c r="E41" s="22" t="s">
        <v>21</v>
      </c>
      <c r="F41" s="23">
        <f>F42</f>
        <v>0</v>
      </c>
      <c r="G41" s="23">
        <f>G42</f>
        <v>0</v>
      </c>
      <c r="H41" s="23">
        <f>H42</f>
        <v>0</v>
      </c>
    </row>
    <row r="42" spans="1:8" ht="12.75" customHeight="1" hidden="1">
      <c r="A42" s="24" t="s">
        <v>24</v>
      </c>
      <c r="B42" s="25" t="s">
        <v>282</v>
      </c>
      <c r="C42" s="20" t="s">
        <v>105</v>
      </c>
      <c r="D42" s="20" t="s">
        <v>107</v>
      </c>
      <c r="E42" s="20" t="s">
        <v>25</v>
      </c>
      <c r="F42" s="26"/>
      <c r="G42" s="26"/>
      <c r="H42" s="26"/>
    </row>
    <row r="43" spans="1:8" ht="12.75" customHeight="1" hidden="1">
      <c r="A43" s="21" t="s">
        <v>110</v>
      </c>
      <c r="B43" s="25" t="s">
        <v>282</v>
      </c>
      <c r="C43" s="22" t="s">
        <v>105</v>
      </c>
      <c r="D43" s="22" t="s">
        <v>109</v>
      </c>
      <c r="E43" s="22" t="s">
        <v>21</v>
      </c>
      <c r="F43" s="23">
        <f>F44</f>
        <v>255.4</v>
      </c>
      <c r="G43" s="23">
        <f>G44</f>
        <v>0</v>
      </c>
      <c r="H43" s="23">
        <f>H44</f>
        <v>0</v>
      </c>
    </row>
    <row r="44" spans="1:8" ht="25.5" customHeight="1">
      <c r="A44" s="24" t="s">
        <v>24</v>
      </c>
      <c r="B44" s="25" t="s">
        <v>334</v>
      </c>
      <c r="C44" s="20" t="s">
        <v>35</v>
      </c>
      <c r="D44" s="20" t="s">
        <v>31</v>
      </c>
      <c r="E44" s="20" t="s">
        <v>25</v>
      </c>
      <c r="F44" s="26">
        <v>255.4</v>
      </c>
      <c r="G44" s="26"/>
      <c r="H44" s="26"/>
    </row>
    <row r="45" spans="1:8" ht="25.5" customHeight="1">
      <c r="A45" s="24" t="s">
        <v>106</v>
      </c>
      <c r="B45" s="25" t="s">
        <v>334</v>
      </c>
      <c r="C45" s="20" t="s">
        <v>105</v>
      </c>
      <c r="D45" s="20" t="s">
        <v>339</v>
      </c>
      <c r="E45" s="20"/>
      <c r="F45" s="26">
        <v>50</v>
      </c>
      <c r="G45" s="26"/>
      <c r="H45" s="26"/>
    </row>
    <row r="46" spans="1:8" ht="25.5" customHeight="1">
      <c r="A46" s="24" t="s">
        <v>106</v>
      </c>
      <c r="B46" s="25" t="s">
        <v>334</v>
      </c>
      <c r="C46" s="20" t="s">
        <v>105</v>
      </c>
      <c r="D46" s="20" t="s">
        <v>339</v>
      </c>
      <c r="E46" s="20" t="s">
        <v>25</v>
      </c>
      <c r="F46" s="26">
        <v>50</v>
      </c>
      <c r="G46" s="26"/>
      <c r="H46" s="26"/>
    </row>
    <row r="47" spans="1:8" ht="12.75" customHeight="1">
      <c r="A47" s="29" t="s">
        <v>36</v>
      </c>
      <c r="B47" s="19" t="s">
        <v>334</v>
      </c>
      <c r="C47" s="22" t="s">
        <v>37</v>
      </c>
      <c r="D47" s="20"/>
      <c r="E47" s="20"/>
      <c r="F47" s="30">
        <v>15</v>
      </c>
      <c r="G47" s="28">
        <f aca="true" t="shared" si="1" ref="G47:H49">G48</f>
        <v>500</v>
      </c>
      <c r="H47" s="28">
        <f t="shared" si="1"/>
        <v>500</v>
      </c>
    </row>
    <row r="48" spans="1:8" ht="12.75" customHeight="1">
      <c r="A48" s="18" t="s">
        <v>36</v>
      </c>
      <c r="B48" s="25" t="s">
        <v>334</v>
      </c>
      <c r="C48" s="22" t="s">
        <v>37</v>
      </c>
      <c r="D48" s="20" t="s">
        <v>38</v>
      </c>
      <c r="E48" s="20" t="s">
        <v>21</v>
      </c>
      <c r="F48" s="30">
        <v>15</v>
      </c>
      <c r="G48" s="28">
        <f t="shared" si="1"/>
        <v>500</v>
      </c>
      <c r="H48" s="28">
        <f t="shared" si="1"/>
        <v>500</v>
      </c>
    </row>
    <row r="49" spans="1:8" ht="13.5" customHeight="1">
      <c r="A49" s="29" t="s">
        <v>39</v>
      </c>
      <c r="B49" s="19" t="s">
        <v>334</v>
      </c>
      <c r="C49" s="22" t="s">
        <v>37</v>
      </c>
      <c r="D49" s="22" t="s">
        <v>40</v>
      </c>
      <c r="E49" s="22" t="s">
        <v>21</v>
      </c>
      <c r="F49" s="30">
        <v>15</v>
      </c>
      <c r="G49" s="30">
        <f t="shared" si="1"/>
        <v>500</v>
      </c>
      <c r="H49" s="30">
        <f t="shared" si="1"/>
        <v>500</v>
      </c>
    </row>
    <row r="50" spans="1:8" ht="13.5" customHeight="1">
      <c r="A50" s="18" t="s">
        <v>41</v>
      </c>
      <c r="B50" s="25" t="s">
        <v>334</v>
      </c>
      <c r="C50" s="20" t="s">
        <v>37</v>
      </c>
      <c r="D50" s="20" t="s">
        <v>40</v>
      </c>
      <c r="E50" s="20" t="s">
        <v>42</v>
      </c>
      <c r="F50" s="26">
        <v>15</v>
      </c>
      <c r="G50" s="26">
        <v>500</v>
      </c>
      <c r="H50" s="26">
        <v>500</v>
      </c>
    </row>
    <row r="51" spans="1:8" ht="12.75" customHeight="1">
      <c r="A51" s="14" t="s">
        <v>111</v>
      </c>
      <c r="B51" s="19" t="s">
        <v>334</v>
      </c>
      <c r="C51" s="22" t="s">
        <v>43</v>
      </c>
      <c r="D51" s="20"/>
      <c r="E51" s="20"/>
      <c r="F51" s="47">
        <v>401616</v>
      </c>
      <c r="G51" s="28" t="e">
        <f>#REF!+#REF!+#REF!+G56</f>
        <v>#REF!</v>
      </c>
      <c r="H51" s="28" t="e">
        <f>#REF!+#REF!+#REF!+H56</f>
        <v>#REF!</v>
      </c>
    </row>
    <row r="52" spans="1:8" ht="12.75" customHeight="1" hidden="1">
      <c r="A52" s="24" t="s">
        <v>24</v>
      </c>
      <c r="B52" s="25" t="s">
        <v>282</v>
      </c>
      <c r="C52" s="22" t="s">
        <v>43</v>
      </c>
      <c r="D52" s="22" t="s">
        <v>112</v>
      </c>
      <c r="E52" s="22" t="s">
        <v>21</v>
      </c>
      <c r="F52" s="51">
        <f>'7 ведомственная (2013)'!G53</f>
        <v>0</v>
      </c>
      <c r="G52" s="30">
        <f>G53</f>
        <v>0</v>
      </c>
      <c r="H52" s="30">
        <f>H53</f>
        <v>0</v>
      </c>
    </row>
    <row r="53" spans="1:8" ht="12.75" customHeight="1" hidden="1">
      <c r="A53" s="24" t="s">
        <v>233</v>
      </c>
      <c r="B53" s="25" t="s">
        <v>282</v>
      </c>
      <c r="C53" s="20" t="s">
        <v>43</v>
      </c>
      <c r="D53" s="20" t="s">
        <v>112</v>
      </c>
      <c r="E53" s="20" t="s">
        <v>25</v>
      </c>
      <c r="F53" s="23">
        <v>133</v>
      </c>
      <c r="G53" s="26">
        <v>0</v>
      </c>
      <c r="H53" s="26">
        <v>0</v>
      </c>
    </row>
    <row r="54" spans="1:8" ht="17.25" customHeight="1">
      <c r="A54" s="24" t="s">
        <v>28</v>
      </c>
      <c r="B54" s="25" t="s">
        <v>334</v>
      </c>
      <c r="C54" s="20" t="s">
        <v>43</v>
      </c>
      <c r="D54" s="20" t="s">
        <v>29</v>
      </c>
      <c r="E54" s="20" t="s">
        <v>21</v>
      </c>
      <c r="F54" s="23">
        <v>133</v>
      </c>
      <c r="G54" s="26">
        <v>90.3</v>
      </c>
      <c r="H54" s="26">
        <v>93.5</v>
      </c>
    </row>
    <row r="55" spans="1:8" ht="12.75" customHeight="1" hidden="1">
      <c r="A55" s="24" t="s">
        <v>30</v>
      </c>
      <c r="B55" s="25" t="s">
        <v>282</v>
      </c>
      <c r="C55" s="22" t="s">
        <v>43</v>
      </c>
      <c r="D55" s="22" t="s">
        <v>283</v>
      </c>
      <c r="E55" s="22" t="s">
        <v>21</v>
      </c>
      <c r="F55" s="50">
        <v>133</v>
      </c>
      <c r="G55" s="26">
        <f>G56</f>
        <v>0</v>
      </c>
      <c r="H55" s="26">
        <f>H56</f>
        <v>0</v>
      </c>
    </row>
    <row r="56" spans="1:8" ht="12.75" customHeight="1" hidden="1">
      <c r="A56" s="24" t="s">
        <v>24</v>
      </c>
      <c r="B56" s="25" t="s">
        <v>282</v>
      </c>
      <c r="C56" s="20" t="s">
        <v>43</v>
      </c>
      <c r="D56" s="20" t="s">
        <v>283</v>
      </c>
      <c r="E56" s="20" t="s">
        <v>25</v>
      </c>
      <c r="F56" s="51">
        <v>133</v>
      </c>
      <c r="G56" s="26">
        <v>0</v>
      </c>
      <c r="H56" s="26">
        <v>0</v>
      </c>
    </row>
    <row r="57" spans="1:8" ht="22.5" customHeight="1">
      <c r="A57" s="24" t="s">
        <v>336</v>
      </c>
      <c r="B57" s="19" t="s">
        <v>334</v>
      </c>
      <c r="C57" s="22" t="s">
        <v>43</v>
      </c>
      <c r="D57" s="22" t="s">
        <v>31</v>
      </c>
      <c r="E57" s="22" t="s">
        <v>21</v>
      </c>
      <c r="F57" s="51">
        <v>268.616</v>
      </c>
      <c r="G57" s="23">
        <f>G66</f>
        <v>108</v>
      </c>
      <c r="H57" s="23">
        <f>H66</f>
        <v>108</v>
      </c>
    </row>
    <row r="58" spans="1:8" ht="22.5" customHeight="1">
      <c r="A58" s="24" t="s">
        <v>24</v>
      </c>
      <c r="B58" s="25" t="s">
        <v>334</v>
      </c>
      <c r="C58" s="20" t="s">
        <v>43</v>
      </c>
      <c r="D58" s="20" t="s">
        <v>31</v>
      </c>
      <c r="E58" s="20" t="s">
        <v>25</v>
      </c>
      <c r="F58" s="51">
        <v>268.616</v>
      </c>
      <c r="G58" s="23"/>
      <c r="H58" s="23"/>
    </row>
    <row r="59" spans="1:8" ht="22.5" customHeight="1">
      <c r="A59" s="24" t="s">
        <v>336</v>
      </c>
      <c r="B59" s="25" t="s">
        <v>334</v>
      </c>
      <c r="C59" s="20" t="s">
        <v>43</v>
      </c>
      <c r="D59" s="20" t="s">
        <v>335</v>
      </c>
      <c r="E59" s="20" t="s">
        <v>21</v>
      </c>
      <c r="F59" s="26">
        <v>286616</v>
      </c>
      <c r="G59" s="23"/>
      <c r="H59" s="23"/>
    </row>
    <row r="60" spans="1:8" ht="26.25" customHeight="1">
      <c r="A60" s="24" t="s">
        <v>24</v>
      </c>
      <c r="B60" s="25" t="s">
        <v>334</v>
      </c>
      <c r="C60" s="20" t="s">
        <v>43</v>
      </c>
      <c r="D60" s="20" t="s">
        <v>335</v>
      </c>
      <c r="E60" s="20" t="s">
        <v>25</v>
      </c>
      <c r="F60" s="26">
        <v>286616</v>
      </c>
      <c r="G60" s="26">
        <v>108</v>
      </c>
      <c r="H60" s="26">
        <v>108</v>
      </c>
    </row>
    <row r="61" spans="1:8" ht="26.25" customHeight="1">
      <c r="A61" s="91" t="s">
        <v>284</v>
      </c>
      <c r="B61" s="75" t="s">
        <v>334</v>
      </c>
      <c r="C61" s="75" t="s">
        <v>44</v>
      </c>
      <c r="D61" s="75"/>
      <c r="E61" s="75"/>
      <c r="F61" s="76">
        <v>169.7</v>
      </c>
      <c r="G61" s="26">
        <v>108</v>
      </c>
      <c r="H61" s="26">
        <v>108</v>
      </c>
    </row>
    <row r="62" spans="1:8" ht="26.25" customHeight="1">
      <c r="A62" s="21" t="s">
        <v>45</v>
      </c>
      <c r="B62" s="25" t="s">
        <v>334</v>
      </c>
      <c r="C62" s="20" t="s">
        <v>46</v>
      </c>
      <c r="D62" s="20"/>
      <c r="E62" s="20"/>
      <c r="F62" s="26">
        <v>169.7</v>
      </c>
      <c r="G62" s="26">
        <v>108</v>
      </c>
      <c r="H62" s="26">
        <v>108</v>
      </c>
    </row>
    <row r="63" spans="1:8" ht="26.25" customHeight="1">
      <c r="A63" s="24" t="s">
        <v>285</v>
      </c>
      <c r="B63" s="25" t="s">
        <v>334</v>
      </c>
      <c r="C63" s="20" t="s">
        <v>46</v>
      </c>
      <c r="D63" s="20" t="s">
        <v>118</v>
      </c>
      <c r="E63" s="20" t="s">
        <v>21</v>
      </c>
      <c r="F63" s="26">
        <v>169.7</v>
      </c>
      <c r="G63" s="26">
        <v>108</v>
      </c>
      <c r="H63" s="26">
        <v>108</v>
      </c>
    </row>
    <row r="64" spans="1:8" ht="35.25" customHeight="1">
      <c r="A64" s="24" t="s">
        <v>47</v>
      </c>
      <c r="B64" s="25" t="s">
        <v>334</v>
      </c>
      <c r="C64" s="20" t="s">
        <v>46</v>
      </c>
      <c r="D64" s="20" t="s">
        <v>48</v>
      </c>
      <c r="E64" s="20" t="s">
        <v>21</v>
      </c>
      <c r="F64" s="26">
        <v>169.7</v>
      </c>
      <c r="G64" s="26">
        <v>108</v>
      </c>
      <c r="H64" s="26">
        <v>108</v>
      </c>
    </row>
    <row r="65" spans="1:8" ht="26.25" customHeight="1">
      <c r="A65" s="18" t="s">
        <v>55</v>
      </c>
      <c r="B65" s="25" t="s">
        <v>334</v>
      </c>
      <c r="C65" s="20" t="s">
        <v>46</v>
      </c>
      <c r="D65" s="20" t="s">
        <v>48</v>
      </c>
      <c r="E65" s="20" t="s">
        <v>25</v>
      </c>
      <c r="F65" s="26">
        <v>169.7</v>
      </c>
      <c r="G65" s="26">
        <v>108</v>
      </c>
      <c r="H65" s="26">
        <v>108</v>
      </c>
    </row>
    <row r="66" spans="1:8" ht="29.25" customHeight="1">
      <c r="A66" s="91" t="s">
        <v>286</v>
      </c>
      <c r="B66" s="75" t="s">
        <v>334</v>
      </c>
      <c r="C66" s="75" t="s">
        <v>50</v>
      </c>
      <c r="D66" s="75"/>
      <c r="E66" s="75"/>
      <c r="F66" s="76">
        <v>969.3</v>
      </c>
      <c r="G66" s="26">
        <v>108</v>
      </c>
      <c r="H66" s="26">
        <v>108</v>
      </c>
    </row>
    <row r="67" spans="1:8" ht="42" customHeight="1">
      <c r="A67" s="29" t="s">
        <v>51</v>
      </c>
      <c r="B67" s="19" t="s">
        <v>334</v>
      </c>
      <c r="C67" s="22" t="s">
        <v>52</v>
      </c>
      <c r="D67" s="22"/>
      <c r="E67" s="22"/>
      <c r="F67" s="23">
        <v>126.1</v>
      </c>
      <c r="G67" s="17">
        <f>G69</f>
        <v>0</v>
      </c>
      <c r="H67" s="17">
        <f>H69</f>
        <v>0</v>
      </c>
    </row>
    <row r="68" spans="1:8" ht="42" customHeight="1">
      <c r="A68" s="24" t="s">
        <v>287</v>
      </c>
      <c r="B68" s="25" t="s">
        <v>334</v>
      </c>
      <c r="C68" s="20" t="s">
        <v>52</v>
      </c>
      <c r="D68" s="20" t="s">
        <v>53</v>
      </c>
      <c r="E68" s="20" t="s">
        <v>21</v>
      </c>
      <c r="F68" s="23">
        <v>126.1</v>
      </c>
      <c r="G68" s="17" t="e">
        <f>G70</f>
        <v>#REF!</v>
      </c>
      <c r="H68" s="17" t="e">
        <f>H70</f>
        <v>#REF!</v>
      </c>
    </row>
    <row r="69" spans="1:8" ht="22.5" customHeight="1">
      <c r="A69" s="24" t="s">
        <v>288</v>
      </c>
      <c r="B69" s="19" t="s">
        <v>334</v>
      </c>
      <c r="C69" s="34" t="s">
        <v>52</v>
      </c>
      <c r="D69" s="34" t="s">
        <v>54</v>
      </c>
      <c r="E69" s="34" t="s">
        <v>21</v>
      </c>
      <c r="F69" s="23">
        <v>126.1</v>
      </c>
      <c r="G69" s="17"/>
      <c r="H69" s="17"/>
    </row>
    <row r="70" spans="1:8" ht="22.5" customHeight="1">
      <c r="A70" s="18" t="s">
        <v>55</v>
      </c>
      <c r="B70" s="19" t="s">
        <v>334</v>
      </c>
      <c r="C70" s="22" t="s">
        <v>52</v>
      </c>
      <c r="D70" s="22" t="s">
        <v>54</v>
      </c>
      <c r="E70" s="22" t="s">
        <v>56</v>
      </c>
      <c r="F70" s="23">
        <v>126.1</v>
      </c>
      <c r="G70" s="23" t="e">
        <f>#REF!</f>
        <v>#REF!</v>
      </c>
      <c r="H70" s="23" t="e">
        <f>#REF!</f>
        <v>#REF!</v>
      </c>
    </row>
    <row r="71" spans="1:8" ht="21" customHeight="1">
      <c r="A71" s="29" t="s">
        <v>57</v>
      </c>
      <c r="B71" s="19" t="s">
        <v>334</v>
      </c>
      <c r="C71" s="22" t="s">
        <v>58</v>
      </c>
      <c r="D71" s="22"/>
      <c r="E71" s="22"/>
      <c r="F71" s="23">
        <v>843.2</v>
      </c>
      <c r="G71" s="26"/>
      <c r="H71" s="26"/>
    </row>
    <row r="72" spans="1:8" ht="39.75" customHeight="1">
      <c r="A72" s="24" t="s">
        <v>287</v>
      </c>
      <c r="B72" s="25" t="s">
        <v>334</v>
      </c>
      <c r="C72" s="20" t="s">
        <v>58</v>
      </c>
      <c r="D72" s="20" t="s">
        <v>53</v>
      </c>
      <c r="E72" s="20" t="s">
        <v>21</v>
      </c>
      <c r="F72" s="23">
        <v>843.2</v>
      </c>
      <c r="G72" s="26"/>
      <c r="H72" s="26"/>
    </row>
    <row r="73" spans="1:8" ht="28.5" customHeight="1">
      <c r="A73" s="24" t="s">
        <v>289</v>
      </c>
      <c r="B73" s="19" t="s">
        <v>334</v>
      </c>
      <c r="C73" s="22" t="s">
        <v>58</v>
      </c>
      <c r="D73" s="22" t="s">
        <v>54</v>
      </c>
      <c r="E73" s="22" t="s">
        <v>21</v>
      </c>
      <c r="F73" s="23">
        <v>843.2</v>
      </c>
      <c r="G73" s="26"/>
      <c r="H73" s="26"/>
    </row>
    <row r="74" spans="1:8" ht="28.5" customHeight="1">
      <c r="A74" s="18" t="s">
        <v>59</v>
      </c>
      <c r="B74" s="25" t="s">
        <v>334</v>
      </c>
      <c r="C74" s="20" t="s">
        <v>58</v>
      </c>
      <c r="D74" s="20" t="s">
        <v>54</v>
      </c>
      <c r="E74" s="20" t="s">
        <v>56</v>
      </c>
      <c r="F74" s="26">
        <v>843.2</v>
      </c>
      <c r="G74" s="26"/>
      <c r="H74" s="26"/>
    </row>
    <row r="75" spans="1:8" ht="24" customHeight="1">
      <c r="A75" s="98" t="s">
        <v>251</v>
      </c>
      <c r="B75" s="99" t="s">
        <v>334</v>
      </c>
      <c r="C75" s="100" t="s">
        <v>250</v>
      </c>
      <c r="D75" s="100" t="s">
        <v>66</v>
      </c>
      <c r="E75" s="100" t="s">
        <v>21</v>
      </c>
      <c r="F75" s="97" t="s">
        <v>343</v>
      </c>
      <c r="G75" s="26"/>
      <c r="H75" s="26"/>
    </row>
    <row r="76" spans="1:11" ht="22.5" customHeight="1">
      <c r="A76" s="18" t="s">
        <v>59</v>
      </c>
      <c r="B76" s="25" t="s">
        <v>334</v>
      </c>
      <c r="C76" s="20" t="s">
        <v>250</v>
      </c>
      <c r="D76" s="22" t="s">
        <v>66</v>
      </c>
      <c r="E76" s="22" t="s">
        <v>25</v>
      </c>
      <c r="F76" s="55" t="s">
        <v>343</v>
      </c>
      <c r="G76" s="26"/>
      <c r="H76" s="26"/>
      <c r="K76" s="64"/>
    </row>
    <row r="77" spans="1:11" ht="25.5" customHeight="1">
      <c r="A77" s="91" t="s">
        <v>290</v>
      </c>
      <c r="B77" s="75" t="s">
        <v>334</v>
      </c>
      <c r="C77" s="75" t="s">
        <v>139</v>
      </c>
      <c r="D77" s="75"/>
      <c r="E77" s="75"/>
      <c r="F77" s="76">
        <v>8956.272</v>
      </c>
      <c r="G77" s="26"/>
      <c r="H77" s="26"/>
      <c r="K77" s="64"/>
    </row>
    <row r="78" spans="1:8" ht="21" customHeight="1">
      <c r="A78" s="29" t="s">
        <v>162</v>
      </c>
      <c r="B78" s="19" t="s">
        <v>334</v>
      </c>
      <c r="C78" s="22" t="s">
        <v>161</v>
      </c>
      <c r="D78" s="22" t="s">
        <v>172</v>
      </c>
      <c r="E78" s="22" t="s">
        <v>25</v>
      </c>
      <c r="F78" s="23">
        <v>45000</v>
      </c>
      <c r="G78" s="17" t="e">
        <f>G81</f>
        <v>#REF!</v>
      </c>
      <c r="H78" s="17" t="e">
        <f>H81</f>
        <v>#REF!</v>
      </c>
    </row>
    <row r="79" spans="1:8" ht="21" customHeight="1">
      <c r="A79" s="29" t="s">
        <v>162</v>
      </c>
      <c r="B79" s="19" t="s">
        <v>334</v>
      </c>
      <c r="C79" s="22" t="s">
        <v>161</v>
      </c>
      <c r="D79" s="22" t="s">
        <v>172</v>
      </c>
      <c r="E79" s="22" t="s">
        <v>21</v>
      </c>
      <c r="F79" s="23">
        <v>45000</v>
      </c>
      <c r="G79" s="17"/>
      <c r="H79" s="17"/>
    </row>
    <row r="80" spans="1:8" ht="21" customHeight="1">
      <c r="A80" s="29" t="s">
        <v>61</v>
      </c>
      <c r="B80" s="19" t="s">
        <v>334</v>
      </c>
      <c r="C80" s="22" t="s">
        <v>60</v>
      </c>
      <c r="D80" s="22" t="s">
        <v>260</v>
      </c>
      <c r="E80" s="22" t="s">
        <v>21</v>
      </c>
      <c r="F80" s="23">
        <v>1576.1</v>
      </c>
      <c r="G80" s="17"/>
      <c r="H80" s="17"/>
    </row>
    <row r="81" spans="1:8" ht="12.75" customHeight="1">
      <c r="A81" s="29" t="s">
        <v>62</v>
      </c>
      <c r="B81" s="19" t="s">
        <v>334</v>
      </c>
      <c r="C81" s="22" t="s">
        <v>60</v>
      </c>
      <c r="D81" s="22" t="s">
        <v>63</v>
      </c>
      <c r="E81" s="22" t="s">
        <v>21</v>
      </c>
      <c r="F81" s="23">
        <v>912.7</v>
      </c>
      <c r="G81" s="23" t="e">
        <f>#REF!</f>
        <v>#REF!</v>
      </c>
      <c r="H81" s="23" t="e">
        <f>#REF!</f>
        <v>#REF!</v>
      </c>
    </row>
    <row r="82" spans="1:8" ht="22.5" customHeight="1">
      <c r="A82" s="18" t="s">
        <v>24</v>
      </c>
      <c r="B82" s="25" t="s">
        <v>334</v>
      </c>
      <c r="C82" s="20" t="s">
        <v>60</v>
      </c>
      <c r="D82" s="20" t="s">
        <v>63</v>
      </c>
      <c r="E82" s="20" t="s">
        <v>25</v>
      </c>
      <c r="F82" s="26">
        <v>912.7</v>
      </c>
      <c r="G82" s="26">
        <v>28.8</v>
      </c>
      <c r="H82" s="26">
        <v>28.8</v>
      </c>
    </row>
    <row r="83" spans="1:8" ht="12.75" customHeight="1" hidden="1">
      <c r="A83" s="14" t="s">
        <v>251</v>
      </c>
      <c r="B83" s="25" t="s">
        <v>282</v>
      </c>
      <c r="C83" s="16" t="s">
        <v>250</v>
      </c>
      <c r="D83" s="16"/>
      <c r="E83" s="16"/>
      <c r="F83" s="28">
        <f aca="true" t="shared" si="2" ref="F83:H84">F84</f>
        <v>0</v>
      </c>
      <c r="G83" s="28">
        <f t="shared" si="2"/>
        <v>0</v>
      </c>
      <c r="H83" s="28">
        <f t="shared" si="2"/>
        <v>0</v>
      </c>
    </row>
    <row r="84" spans="1:8" ht="12.75" customHeight="1" hidden="1">
      <c r="A84" s="29" t="s">
        <v>253</v>
      </c>
      <c r="B84" s="25" t="s">
        <v>282</v>
      </c>
      <c r="C84" s="22" t="s">
        <v>250</v>
      </c>
      <c r="D84" s="22" t="s">
        <v>252</v>
      </c>
      <c r="E84" s="22" t="s">
        <v>21</v>
      </c>
      <c r="F84" s="30">
        <f t="shared" si="2"/>
        <v>0</v>
      </c>
      <c r="G84" s="30">
        <f t="shared" si="2"/>
        <v>0</v>
      </c>
      <c r="H84" s="30">
        <f t="shared" si="2"/>
        <v>0</v>
      </c>
    </row>
    <row r="85" spans="1:8" ht="12.75" customHeight="1" hidden="1">
      <c r="A85" s="18" t="s">
        <v>153</v>
      </c>
      <c r="B85" s="25" t="s">
        <v>282</v>
      </c>
      <c r="C85" s="20" t="s">
        <v>250</v>
      </c>
      <c r="D85" s="20" t="s">
        <v>252</v>
      </c>
      <c r="E85" s="20" t="s">
        <v>152</v>
      </c>
      <c r="F85" s="26">
        <v>0</v>
      </c>
      <c r="G85" s="26">
        <v>0</v>
      </c>
      <c r="H85" s="26">
        <v>0</v>
      </c>
    </row>
    <row r="86" spans="1:8" ht="12.75" customHeight="1" hidden="1">
      <c r="A86" s="14" t="s">
        <v>257</v>
      </c>
      <c r="B86" s="25" t="s">
        <v>282</v>
      </c>
      <c r="C86" s="16" t="s">
        <v>256</v>
      </c>
      <c r="D86" s="16"/>
      <c r="E86" s="16"/>
      <c r="F86" s="17">
        <f aca="true" t="shared" si="3" ref="F86:H87">F87</f>
        <v>0</v>
      </c>
      <c r="G86" s="17">
        <f t="shared" si="3"/>
        <v>0</v>
      </c>
      <c r="H86" s="17">
        <f t="shared" si="3"/>
        <v>0</v>
      </c>
    </row>
    <row r="87" spans="1:8" ht="12.75" customHeight="1" hidden="1">
      <c r="A87" s="29" t="s">
        <v>259</v>
      </c>
      <c r="B87" s="25" t="s">
        <v>282</v>
      </c>
      <c r="C87" s="22" t="s">
        <v>256</v>
      </c>
      <c r="D87" s="22" t="s">
        <v>258</v>
      </c>
      <c r="E87" s="22" t="s">
        <v>21</v>
      </c>
      <c r="F87" s="23">
        <f t="shared" si="3"/>
        <v>0</v>
      </c>
      <c r="G87" s="23">
        <f t="shared" si="3"/>
        <v>0</v>
      </c>
      <c r="H87" s="23">
        <f t="shared" si="3"/>
        <v>0</v>
      </c>
    </row>
    <row r="88" spans="1:8" ht="12.75" customHeight="1" hidden="1">
      <c r="A88" s="24" t="s">
        <v>24</v>
      </c>
      <c r="B88" s="25" t="s">
        <v>282</v>
      </c>
      <c r="C88" s="20" t="s">
        <v>256</v>
      </c>
      <c r="D88" s="20" t="s">
        <v>258</v>
      </c>
      <c r="E88" s="20" t="s">
        <v>25</v>
      </c>
      <c r="F88" s="26">
        <v>0</v>
      </c>
      <c r="G88" s="26">
        <v>0</v>
      </c>
      <c r="H88" s="26">
        <v>0</v>
      </c>
    </row>
    <row r="89" spans="1:8" ht="60" customHeight="1">
      <c r="A89" s="29" t="s">
        <v>64</v>
      </c>
      <c r="B89" s="19" t="s">
        <v>334</v>
      </c>
      <c r="C89" s="22" t="s">
        <v>60</v>
      </c>
      <c r="D89" s="22" t="s">
        <v>65</v>
      </c>
      <c r="E89" s="22" t="s">
        <v>21</v>
      </c>
      <c r="F89" s="23">
        <v>303.2</v>
      </c>
      <c r="G89" s="17">
        <f>G92+G97+G90</f>
        <v>600</v>
      </c>
      <c r="H89" s="17">
        <f>H92+H97+H90</f>
        <v>600</v>
      </c>
    </row>
    <row r="90" spans="1:8" ht="12.75" customHeight="1" hidden="1">
      <c r="A90" s="29" t="s">
        <v>291</v>
      </c>
      <c r="B90" s="25" t="s">
        <v>282</v>
      </c>
      <c r="C90" s="22" t="s">
        <v>292</v>
      </c>
      <c r="D90" s="22" t="s">
        <v>293</v>
      </c>
      <c r="E90" s="22" t="s">
        <v>21</v>
      </c>
      <c r="F90" s="23">
        <f>F91</f>
        <v>0</v>
      </c>
      <c r="G90" s="23">
        <f>G91</f>
        <v>0</v>
      </c>
      <c r="H90" s="23">
        <f>H91</f>
        <v>0</v>
      </c>
    </row>
    <row r="91" spans="1:8" ht="12.75" customHeight="1" hidden="1">
      <c r="A91" s="18" t="s">
        <v>24</v>
      </c>
      <c r="B91" s="25" t="s">
        <v>282</v>
      </c>
      <c r="C91" s="20" t="s">
        <v>292</v>
      </c>
      <c r="D91" s="20" t="s">
        <v>293</v>
      </c>
      <c r="E91" s="20" t="s">
        <v>25</v>
      </c>
      <c r="F91" s="26">
        <v>0</v>
      </c>
      <c r="G91" s="26">
        <v>0</v>
      </c>
      <c r="H91" s="26">
        <v>0</v>
      </c>
    </row>
    <row r="92" spans="1:8" ht="12.75" customHeight="1" hidden="1">
      <c r="A92" s="29" t="s">
        <v>294</v>
      </c>
      <c r="B92" s="25" t="s">
        <v>282</v>
      </c>
      <c r="C92" s="22" t="s">
        <v>292</v>
      </c>
      <c r="D92" s="22" t="s">
        <v>295</v>
      </c>
      <c r="E92" s="22" t="s">
        <v>21</v>
      </c>
      <c r="F92" s="23">
        <f>F93</f>
        <v>0</v>
      </c>
      <c r="G92" s="23">
        <f>G93</f>
        <v>0</v>
      </c>
      <c r="H92" s="23">
        <f>H93</f>
        <v>0</v>
      </c>
    </row>
    <row r="93" spans="1:8" ht="12.75" customHeight="1" hidden="1">
      <c r="A93" s="24" t="s">
        <v>24</v>
      </c>
      <c r="B93" s="25" t="s">
        <v>282</v>
      </c>
      <c r="C93" s="20" t="s">
        <v>292</v>
      </c>
      <c r="D93" s="20" t="s">
        <v>295</v>
      </c>
      <c r="E93" s="20" t="s">
        <v>25</v>
      </c>
      <c r="F93" s="26">
        <v>0</v>
      </c>
      <c r="G93" s="26">
        <v>0</v>
      </c>
      <c r="H93" s="26">
        <v>0</v>
      </c>
    </row>
    <row r="94" spans="1:8" ht="60" customHeight="1">
      <c r="A94" s="29" t="s">
        <v>64</v>
      </c>
      <c r="B94" s="19" t="s">
        <v>334</v>
      </c>
      <c r="C94" s="34" t="s">
        <v>60</v>
      </c>
      <c r="D94" s="34" t="s">
        <v>66</v>
      </c>
      <c r="E94" s="34" t="s">
        <v>21</v>
      </c>
      <c r="F94" s="23">
        <v>303.2</v>
      </c>
      <c r="G94" s="26"/>
      <c r="H94" s="26"/>
    </row>
    <row r="95" spans="1:8" ht="25.5" customHeight="1">
      <c r="A95" s="18" t="s">
        <v>24</v>
      </c>
      <c r="B95" s="25" t="s">
        <v>334</v>
      </c>
      <c r="C95" s="20" t="s">
        <v>60</v>
      </c>
      <c r="D95" s="20" t="s">
        <v>66</v>
      </c>
      <c r="E95" s="20" t="s">
        <v>25</v>
      </c>
      <c r="F95" s="26">
        <v>303.2</v>
      </c>
      <c r="G95" s="26"/>
      <c r="H95" s="26"/>
    </row>
    <row r="96" spans="1:8" ht="21" customHeight="1">
      <c r="A96" s="21" t="s">
        <v>67</v>
      </c>
      <c r="B96" s="19" t="s">
        <v>334</v>
      </c>
      <c r="C96" s="22" t="s">
        <v>60</v>
      </c>
      <c r="D96" s="22" t="s">
        <v>68</v>
      </c>
      <c r="E96" s="22" t="s">
        <v>21</v>
      </c>
      <c r="F96" s="23">
        <v>50</v>
      </c>
      <c r="G96" s="23">
        <f>G97</f>
        <v>600</v>
      </c>
      <c r="H96" s="23">
        <f>H97</f>
        <v>600</v>
      </c>
    </row>
    <row r="97" spans="1:8" ht="33" customHeight="1">
      <c r="A97" s="18" t="s">
        <v>24</v>
      </c>
      <c r="B97" s="25" t="s">
        <v>334</v>
      </c>
      <c r="C97" s="20" t="s">
        <v>60</v>
      </c>
      <c r="D97" s="20" t="s">
        <v>68</v>
      </c>
      <c r="E97" s="20" t="s">
        <v>25</v>
      </c>
      <c r="F97" s="23">
        <v>50</v>
      </c>
      <c r="G97" s="23">
        <f>G107</f>
        <v>600</v>
      </c>
      <c r="H97" s="23">
        <f>H107</f>
        <v>600</v>
      </c>
    </row>
    <row r="98" spans="1:8" ht="19.5" customHeight="1">
      <c r="A98" s="18" t="s">
        <v>340</v>
      </c>
      <c r="B98" s="25" t="s">
        <v>334</v>
      </c>
      <c r="C98" s="20" t="s">
        <v>299</v>
      </c>
      <c r="D98" s="20" t="s">
        <v>176</v>
      </c>
      <c r="E98" s="20" t="s">
        <v>152</v>
      </c>
      <c r="F98" s="23">
        <v>7335.172</v>
      </c>
      <c r="G98" s="23"/>
      <c r="H98" s="23"/>
    </row>
    <row r="99" spans="1:8" ht="27.75" customHeight="1">
      <c r="A99" s="18" t="s">
        <v>24</v>
      </c>
      <c r="B99" s="25" t="s">
        <v>334</v>
      </c>
      <c r="C99" s="20" t="s">
        <v>299</v>
      </c>
      <c r="D99" s="20" t="s">
        <v>176</v>
      </c>
      <c r="E99" s="20" t="s">
        <v>21</v>
      </c>
      <c r="F99" s="23">
        <v>7335.172</v>
      </c>
      <c r="G99" s="23"/>
      <c r="H99" s="23"/>
    </row>
    <row r="100" spans="1:8" ht="26.25" customHeight="1">
      <c r="A100" s="31" t="s">
        <v>69</v>
      </c>
      <c r="B100" s="19" t="s">
        <v>334</v>
      </c>
      <c r="C100" s="22" t="s">
        <v>60</v>
      </c>
      <c r="D100" s="22" t="s">
        <v>70</v>
      </c>
      <c r="E100" s="22" t="s">
        <v>21</v>
      </c>
      <c r="F100" s="26">
        <v>310.2</v>
      </c>
      <c r="G100" s="26">
        <v>600</v>
      </c>
      <c r="H100" s="26">
        <v>600</v>
      </c>
    </row>
    <row r="101" spans="1:8" ht="30.75" customHeight="1">
      <c r="A101" s="18" t="s">
        <v>24</v>
      </c>
      <c r="B101" s="25" t="s">
        <v>334</v>
      </c>
      <c r="C101" s="20" t="s">
        <v>60</v>
      </c>
      <c r="D101" s="20" t="s">
        <v>70</v>
      </c>
      <c r="E101" s="20" t="s">
        <v>25</v>
      </c>
      <c r="F101" s="26">
        <v>310.2</v>
      </c>
      <c r="G101" s="26">
        <v>600</v>
      </c>
      <c r="H101" s="26">
        <v>600</v>
      </c>
    </row>
    <row r="102" spans="1:8" ht="27.75" customHeight="1">
      <c r="A102" s="91" t="s">
        <v>296</v>
      </c>
      <c r="B102" s="75" t="s">
        <v>334</v>
      </c>
      <c r="C102" s="75" t="s">
        <v>71</v>
      </c>
      <c r="D102" s="75"/>
      <c r="E102" s="75"/>
      <c r="F102" s="76">
        <v>124.8</v>
      </c>
      <c r="G102" s="26">
        <v>600</v>
      </c>
      <c r="H102" s="26">
        <v>600</v>
      </c>
    </row>
    <row r="103" spans="1:8" ht="20.25" customHeight="1">
      <c r="A103" s="29" t="s">
        <v>72</v>
      </c>
      <c r="B103" s="25" t="s">
        <v>334</v>
      </c>
      <c r="C103" s="20" t="s">
        <v>73</v>
      </c>
      <c r="D103" s="20"/>
      <c r="E103" s="20"/>
      <c r="F103" s="26">
        <v>124.8</v>
      </c>
      <c r="G103" s="26">
        <v>600</v>
      </c>
      <c r="H103" s="26">
        <v>600</v>
      </c>
    </row>
    <row r="104" spans="1:8" ht="28.5" customHeight="1">
      <c r="A104" s="14" t="s">
        <v>74</v>
      </c>
      <c r="B104" s="25" t="s">
        <v>334</v>
      </c>
      <c r="C104" s="20" t="s">
        <v>75</v>
      </c>
      <c r="D104" s="20" t="s">
        <v>76</v>
      </c>
      <c r="E104" s="20" t="s">
        <v>21</v>
      </c>
      <c r="F104" s="26">
        <v>124.8</v>
      </c>
      <c r="G104" s="26">
        <v>600</v>
      </c>
      <c r="H104" s="26">
        <v>600</v>
      </c>
    </row>
    <row r="105" spans="1:8" ht="37.5" customHeight="1">
      <c r="A105" s="29" t="s">
        <v>77</v>
      </c>
      <c r="B105" s="25" t="s">
        <v>334</v>
      </c>
      <c r="C105" s="20" t="s">
        <v>75</v>
      </c>
      <c r="D105" s="20" t="s">
        <v>78</v>
      </c>
      <c r="E105" s="20" t="s">
        <v>21</v>
      </c>
      <c r="F105" s="26">
        <v>124.8</v>
      </c>
      <c r="G105" s="26">
        <v>600</v>
      </c>
      <c r="H105" s="26">
        <v>600</v>
      </c>
    </row>
    <row r="106" spans="1:8" ht="15" customHeight="1">
      <c r="A106" s="29" t="s">
        <v>79</v>
      </c>
      <c r="B106" s="25" t="s">
        <v>334</v>
      </c>
      <c r="C106" s="20" t="s">
        <v>75</v>
      </c>
      <c r="D106" s="20" t="s">
        <v>78</v>
      </c>
      <c r="E106" s="20" t="s">
        <v>80</v>
      </c>
      <c r="F106" s="26">
        <v>124.8</v>
      </c>
      <c r="G106" s="26">
        <v>600</v>
      </c>
      <c r="H106" s="26">
        <v>600</v>
      </c>
    </row>
    <row r="107" spans="1:10" ht="24.75" customHeight="1">
      <c r="A107" s="38" t="s">
        <v>81</v>
      </c>
      <c r="B107" s="74" t="s">
        <v>334</v>
      </c>
      <c r="C107" s="77"/>
      <c r="D107" s="75"/>
      <c r="E107" s="75"/>
      <c r="F107" s="90">
        <v>3090.828</v>
      </c>
      <c r="G107" s="26">
        <v>600</v>
      </c>
      <c r="H107" s="26">
        <v>600</v>
      </c>
      <c r="J107" s="73"/>
    </row>
    <row r="108" spans="1:8" ht="12.75" customHeight="1" hidden="1">
      <c r="A108" s="31" t="s">
        <v>142</v>
      </c>
      <c r="B108" s="25" t="s">
        <v>282</v>
      </c>
      <c r="C108" s="16" t="s">
        <v>141</v>
      </c>
      <c r="D108" s="16"/>
      <c r="E108" s="16"/>
      <c r="F108" s="17">
        <f>F109+F111+F113</f>
        <v>0</v>
      </c>
      <c r="G108" s="17">
        <f>G109+G111+G113</f>
        <v>0</v>
      </c>
      <c r="H108" s="17">
        <f>H109+H111+H113</f>
        <v>0</v>
      </c>
    </row>
    <row r="109" spans="1:8" ht="12.75" customHeight="1" hidden="1">
      <c r="A109" s="21" t="s">
        <v>151</v>
      </c>
      <c r="B109" s="25" t="s">
        <v>282</v>
      </c>
      <c r="C109" s="22" t="s">
        <v>141</v>
      </c>
      <c r="D109" s="22" t="s">
        <v>150</v>
      </c>
      <c r="E109" s="22" t="s">
        <v>21</v>
      </c>
      <c r="F109" s="23">
        <f>F110</f>
        <v>0</v>
      </c>
      <c r="G109" s="23">
        <f>G110</f>
        <v>0</v>
      </c>
      <c r="H109" s="23">
        <f>H110</f>
        <v>0</v>
      </c>
    </row>
    <row r="110" spans="1:8" ht="12.75" customHeight="1" hidden="1">
      <c r="A110" s="24" t="s">
        <v>153</v>
      </c>
      <c r="B110" s="25" t="s">
        <v>282</v>
      </c>
      <c r="C110" s="20" t="s">
        <v>141</v>
      </c>
      <c r="D110" s="20" t="s">
        <v>150</v>
      </c>
      <c r="E110" s="20" t="s">
        <v>152</v>
      </c>
      <c r="F110" s="26"/>
      <c r="G110" s="26"/>
      <c r="H110" s="26"/>
    </row>
    <row r="111" spans="1:8" ht="12.75" customHeight="1" hidden="1">
      <c r="A111" s="21" t="s">
        <v>160</v>
      </c>
      <c r="B111" s="25" t="s">
        <v>282</v>
      </c>
      <c r="C111" s="22" t="s">
        <v>141</v>
      </c>
      <c r="D111" s="22" t="s">
        <v>159</v>
      </c>
      <c r="E111" s="22" t="s">
        <v>21</v>
      </c>
      <c r="F111" s="23">
        <f>F112</f>
        <v>0</v>
      </c>
      <c r="G111" s="23">
        <f>G112</f>
        <v>0</v>
      </c>
      <c r="H111" s="23">
        <f>H112</f>
        <v>0</v>
      </c>
    </row>
    <row r="112" spans="1:8" ht="12.75" customHeight="1" hidden="1">
      <c r="A112" s="24" t="s">
        <v>151</v>
      </c>
      <c r="B112" s="25" t="s">
        <v>282</v>
      </c>
      <c r="C112" s="20" t="s">
        <v>141</v>
      </c>
      <c r="D112" s="20" t="s">
        <v>159</v>
      </c>
      <c r="E112" s="20" t="s">
        <v>152</v>
      </c>
      <c r="F112" s="26"/>
      <c r="G112" s="26"/>
      <c r="H112" s="26"/>
    </row>
    <row r="113" spans="1:8" ht="12.75" customHeight="1" hidden="1">
      <c r="A113" s="21" t="s">
        <v>155</v>
      </c>
      <c r="B113" s="25" t="s">
        <v>282</v>
      </c>
      <c r="C113" s="34" t="s">
        <v>141</v>
      </c>
      <c r="D113" s="34" t="s">
        <v>154</v>
      </c>
      <c r="E113" s="34" t="s">
        <v>21</v>
      </c>
      <c r="F113" s="23">
        <f>F114</f>
        <v>0</v>
      </c>
      <c r="G113" s="23">
        <f>G114</f>
        <v>0</v>
      </c>
      <c r="H113" s="23">
        <f>H114</f>
        <v>0</v>
      </c>
    </row>
    <row r="114" spans="1:8" ht="12.75" customHeight="1" hidden="1">
      <c r="A114" s="24" t="s">
        <v>24</v>
      </c>
      <c r="B114" s="25" t="s">
        <v>282</v>
      </c>
      <c r="C114" s="35" t="s">
        <v>141</v>
      </c>
      <c r="D114" s="35" t="s">
        <v>154</v>
      </c>
      <c r="E114" s="35" t="s">
        <v>25</v>
      </c>
      <c r="F114" s="26"/>
      <c r="G114" s="26"/>
      <c r="H114" s="26"/>
    </row>
    <row r="115" spans="1:8" ht="12.75" customHeight="1" hidden="1">
      <c r="A115" s="14" t="s">
        <v>162</v>
      </c>
      <c r="B115" s="25" t="s">
        <v>282</v>
      </c>
      <c r="C115" s="16" t="s">
        <v>161</v>
      </c>
      <c r="D115" s="16"/>
      <c r="E115" s="16"/>
      <c r="F115" s="17">
        <f aca="true" t="shared" si="4" ref="F115:H116">F116</f>
        <v>0</v>
      </c>
      <c r="G115" s="17">
        <f t="shared" si="4"/>
        <v>0</v>
      </c>
      <c r="H115" s="17">
        <f t="shared" si="4"/>
        <v>0</v>
      </c>
    </row>
    <row r="116" spans="1:8" ht="12.75" customHeight="1" hidden="1">
      <c r="A116" s="29" t="s">
        <v>173</v>
      </c>
      <c r="B116" s="25" t="s">
        <v>282</v>
      </c>
      <c r="C116" s="22" t="s">
        <v>161</v>
      </c>
      <c r="D116" s="22" t="s">
        <v>172</v>
      </c>
      <c r="E116" s="22" t="s">
        <v>21</v>
      </c>
      <c r="F116" s="23">
        <f t="shared" si="4"/>
        <v>0</v>
      </c>
      <c r="G116" s="23">
        <f t="shared" si="4"/>
        <v>0</v>
      </c>
      <c r="H116" s="23">
        <f t="shared" si="4"/>
        <v>0</v>
      </c>
    </row>
    <row r="117" spans="1:8" ht="12.75" customHeight="1" hidden="1">
      <c r="A117" s="24" t="s">
        <v>24</v>
      </c>
      <c r="B117" s="25" t="s">
        <v>282</v>
      </c>
      <c r="C117" s="20" t="s">
        <v>161</v>
      </c>
      <c r="D117" s="20" t="s">
        <v>172</v>
      </c>
      <c r="E117" s="20" t="s">
        <v>25</v>
      </c>
      <c r="F117" s="26"/>
      <c r="G117" s="26"/>
      <c r="H117" s="26"/>
    </row>
    <row r="118" spans="1:8" ht="12.75" customHeight="1" hidden="1">
      <c r="A118" s="31" t="s">
        <v>182</v>
      </c>
      <c r="B118" s="25" t="s">
        <v>282</v>
      </c>
      <c r="C118" s="16" t="s">
        <v>60</v>
      </c>
      <c r="D118" s="20"/>
      <c r="E118" s="20"/>
      <c r="F118" s="17">
        <f>F119+F121+F123</f>
        <v>0</v>
      </c>
      <c r="G118" s="17">
        <f>G119+G121+G123</f>
        <v>0</v>
      </c>
      <c r="H118" s="17">
        <f>H119+H121+H123</f>
        <v>0</v>
      </c>
    </row>
    <row r="119" spans="1:8" ht="12.75" customHeight="1" hidden="1">
      <c r="A119" s="21" t="s">
        <v>62</v>
      </c>
      <c r="B119" s="25" t="s">
        <v>282</v>
      </c>
      <c r="C119" s="34" t="s">
        <v>60</v>
      </c>
      <c r="D119" s="34" t="s">
        <v>63</v>
      </c>
      <c r="E119" s="34" t="s">
        <v>21</v>
      </c>
      <c r="F119" s="23">
        <f>F120</f>
        <v>0</v>
      </c>
      <c r="G119" s="23">
        <f>G120</f>
        <v>0</v>
      </c>
      <c r="H119" s="23">
        <f>H120</f>
        <v>0</v>
      </c>
    </row>
    <row r="120" spans="1:8" ht="12.75" customHeight="1" hidden="1">
      <c r="A120" s="24" t="s">
        <v>24</v>
      </c>
      <c r="B120" s="25" t="s">
        <v>282</v>
      </c>
      <c r="C120" s="35" t="s">
        <v>60</v>
      </c>
      <c r="D120" s="35" t="s">
        <v>63</v>
      </c>
      <c r="E120" s="35" t="s">
        <v>25</v>
      </c>
      <c r="F120" s="26">
        <v>0</v>
      </c>
      <c r="G120" s="26">
        <v>0</v>
      </c>
      <c r="H120" s="26">
        <v>0</v>
      </c>
    </row>
    <row r="121" spans="1:8" ht="12.75" customHeight="1" hidden="1">
      <c r="A121" s="21" t="s">
        <v>297</v>
      </c>
      <c r="B121" s="25" t="s">
        <v>282</v>
      </c>
      <c r="C121" s="34" t="s">
        <v>60</v>
      </c>
      <c r="D121" s="34" t="s">
        <v>65</v>
      </c>
      <c r="E121" s="34" t="s">
        <v>21</v>
      </c>
      <c r="F121" s="23">
        <f>F122</f>
        <v>0</v>
      </c>
      <c r="G121" s="23">
        <f>G122</f>
        <v>0</v>
      </c>
      <c r="H121" s="23">
        <f>H122</f>
        <v>0</v>
      </c>
    </row>
    <row r="122" spans="1:8" ht="12.75" customHeight="1" hidden="1">
      <c r="A122" s="24" t="s">
        <v>24</v>
      </c>
      <c r="B122" s="25" t="s">
        <v>282</v>
      </c>
      <c r="C122" s="35" t="s">
        <v>60</v>
      </c>
      <c r="D122" s="35" t="s">
        <v>65</v>
      </c>
      <c r="E122" s="35" t="s">
        <v>25</v>
      </c>
      <c r="F122" s="26">
        <v>0</v>
      </c>
      <c r="G122" s="26">
        <v>0</v>
      </c>
      <c r="H122" s="26">
        <v>0</v>
      </c>
    </row>
    <row r="123" spans="1:8" ht="12.75" customHeight="1" hidden="1">
      <c r="A123" s="29" t="s">
        <v>188</v>
      </c>
      <c r="B123" s="25" t="s">
        <v>282</v>
      </c>
      <c r="C123" s="22" t="s">
        <v>60</v>
      </c>
      <c r="D123" s="22" t="s">
        <v>187</v>
      </c>
      <c r="E123" s="22" t="s">
        <v>21</v>
      </c>
      <c r="F123" s="30">
        <f>F124</f>
        <v>0</v>
      </c>
      <c r="G123" s="30">
        <f>G124</f>
        <v>0</v>
      </c>
      <c r="H123" s="30">
        <f>H124</f>
        <v>0</v>
      </c>
    </row>
    <row r="124" spans="1:8" ht="12.75" customHeight="1" hidden="1">
      <c r="A124" s="18" t="s">
        <v>24</v>
      </c>
      <c r="B124" s="25" t="s">
        <v>282</v>
      </c>
      <c r="C124" s="20" t="s">
        <v>60</v>
      </c>
      <c r="D124" s="20" t="s">
        <v>187</v>
      </c>
      <c r="E124" s="20" t="s">
        <v>25</v>
      </c>
      <c r="F124" s="26">
        <v>0</v>
      </c>
      <c r="G124" s="26">
        <v>0</v>
      </c>
      <c r="H124" s="26">
        <v>0</v>
      </c>
    </row>
    <row r="125" spans="1:8" ht="12.75" customHeight="1" hidden="1">
      <c r="A125" s="14" t="s">
        <v>298</v>
      </c>
      <c r="B125" s="25" t="s">
        <v>282</v>
      </c>
      <c r="C125" s="37" t="s">
        <v>299</v>
      </c>
      <c r="D125" s="37"/>
      <c r="E125" s="37"/>
      <c r="F125" s="17">
        <f>F126+F128+F130</f>
        <v>0</v>
      </c>
      <c r="G125" s="17">
        <f>G126+G128+G130</f>
        <v>0</v>
      </c>
      <c r="H125" s="17">
        <f>H126+H128+H130</f>
        <v>0</v>
      </c>
    </row>
    <row r="126" spans="1:8" ht="12.75" customHeight="1" hidden="1">
      <c r="A126" s="21" t="s">
        <v>300</v>
      </c>
      <c r="B126" s="25" t="s">
        <v>282</v>
      </c>
      <c r="C126" s="34" t="s">
        <v>299</v>
      </c>
      <c r="D126" s="34" t="s">
        <v>301</v>
      </c>
      <c r="E126" s="34" t="s">
        <v>21</v>
      </c>
      <c r="F126" s="23">
        <f>F127</f>
        <v>0</v>
      </c>
      <c r="G126" s="23">
        <f>G127</f>
        <v>0</v>
      </c>
      <c r="H126" s="23">
        <f>H127</f>
        <v>0</v>
      </c>
    </row>
    <row r="127" spans="1:8" ht="12.75" customHeight="1" hidden="1">
      <c r="A127" s="24" t="s">
        <v>24</v>
      </c>
      <c r="B127" s="25" t="s">
        <v>282</v>
      </c>
      <c r="C127" s="35" t="s">
        <v>299</v>
      </c>
      <c r="D127" s="35" t="s">
        <v>302</v>
      </c>
      <c r="E127" s="35" t="s">
        <v>25</v>
      </c>
      <c r="F127" s="26">
        <v>0</v>
      </c>
      <c r="G127" s="26">
        <v>0</v>
      </c>
      <c r="H127" s="26">
        <v>0</v>
      </c>
    </row>
    <row r="128" spans="1:8" ht="12.75" customHeight="1" hidden="1">
      <c r="A128" s="21" t="s">
        <v>151</v>
      </c>
      <c r="B128" s="25" t="s">
        <v>282</v>
      </c>
      <c r="C128" s="34" t="s">
        <v>299</v>
      </c>
      <c r="D128" s="34" t="s">
        <v>150</v>
      </c>
      <c r="E128" s="34" t="s">
        <v>21</v>
      </c>
      <c r="F128" s="23">
        <f>F129</f>
        <v>0</v>
      </c>
      <c r="G128" s="23">
        <f>G129</f>
        <v>0</v>
      </c>
      <c r="H128" s="23">
        <f>H129</f>
        <v>0</v>
      </c>
    </row>
    <row r="129" spans="1:8" ht="12.75" customHeight="1" hidden="1">
      <c r="A129" s="24" t="s">
        <v>153</v>
      </c>
      <c r="B129" s="25" t="s">
        <v>282</v>
      </c>
      <c r="C129" s="35" t="s">
        <v>299</v>
      </c>
      <c r="D129" s="35" t="s">
        <v>150</v>
      </c>
      <c r="E129" s="35" t="s">
        <v>152</v>
      </c>
      <c r="F129" s="26">
        <v>0</v>
      </c>
      <c r="G129" s="26">
        <v>0</v>
      </c>
      <c r="H129" s="26">
        <v>0</v>
      </c>
    </row>
    <row r="130" spans="1:8" ht="12.75" customHeight="1" hidden="1">
      <c r="A130" s="21" t="s">
        <v>300</v>
      </c>
      <c r="B130" s="25" t="s">
        <v>282</v>
      </c>
      <c r="C130" s="34" t="s">
        <v>299</v>
      </c>
      <c r="D130" s="34" t="s">
        <v>174</v>
      </c>
      <c r="E130" s="34" t="s">
        <v>21</v>
      </c>
      <c r="F130" s="23">
        <f>F131</f>
        <v>0</v>
      </c>
      <c r="G130" s="23">
        <f>G131</f>
        <v>0</v>
      </c>
      <c r="H130" s="23">
        <f>H131</f>
        <v>0</v>
      </c>
    </row>
    <row r="131" spans="1:8" ht="12.75" customHeight="1" hidden="1">
      <c r="A131" s="24" t="s">
        <v>153</v>
      </c>
      <c r="B131" s="25" t="s">
        <v>282</v>
      </c>
      <c r="C131" s="35" t="s">
        <v>299</v>
      </c>
      <c r="D131" s="35" t="s">
        <v>174</v>
      </c>
      <c r="E131" s="35" t="s">
        <v>152</v>
      </c>
      <c r="F131" s="26">
        <v>0</v>
      </c>
      <c r="G131" s="26">
        <v>0</v>
      </c>
      <c r="H131" s="26">
        <v>0</v>
      </c>
    </row>
    <row r="132" spans="1:8" ht="12.75" customHeight="1" hidden="1">
      <c r="A132" s="21" t="s">
        <v>303</v>
      </c>
      <c r="B132" s="25" t="s">
        <v>282</v>
      </c>
      <c r="C132" s="34" t="s">
        <v>299</v>
      </c>
      <c r="D132" s="34" t="s">
        <v>159</v>
      </c>
      <c r="E132" s="34" t="s">
        <v>21</v>
      </c>
      <c r="F132" s="23">
        <f>F133</f>
        <v>0</v>
      </c>
      <c r="G132" s="23">
        <f>G133</f>
        <v>0</v>
      </c>
      <c r="H132" s="23">
        <f>H133</f>
        <v>0</v>
      </c>
    </row>
    <row r="133" spans="1:8" ht="12.75" customHeight="1" hidden="1">
      <c r="A133" s="24" t="s">
        <v>153</v>
      </c>
      <c r="B133" s="25" t="s">
        <v>282</v>
      </c>
      <c r="C133" s="35" t="s">
        <v>299</v>
      </c>
      <c r="D133" s="35" t="s">
        <v>159</v>
      </c>
      <c r="E133" s="35" t="s">
        <v>152</v>
      </c>
      <c r="F133" s="26">
        <v>0</v>
      </c>
      <c r="G133" s="26">
        <v>0</v>
      </c>
      <c r="H133" s="26">
        <v>0</v>
      </c>
    </row>
    <row r="134" spans="1:8" ht="12.75" customHeight="1" hidden="1">
      <c r="A134" s="31" t="s">
        <v>304</v>
      </c>
      <c r="B134" s="25" t="s">
        <v>282</v>
      </c>
      <c r="C134" s="37" t="s">
        <v>305</v>
      </c>
      <c r="D134" s="37"/>
      <c r="E134" s="37"/>
      <c r="F134" s="17">
        <f>F135+F137</f>
        <v>0</v>
      </c>
      <c r="G134" s="17">
        <f>G135+G137</f>
        <v>0</v>
      </c>
      <c r="H134" s="17">
        <f>H135+H137</f>
        <v>0</v>
      </c>
    </row>
    <row r="135" spans="1:8" ht="12.75" customHeight="1" hidden="1">
      <c r="A135" s="21" t="s">
        <v>151</v>
      </c>
      <c r="B135" s="25" t="s">
        <v>282</v>
      </c>
      <c r="C135" s="34" t="s">
        <v>305</v>
      </c>
      <c r="D135" s="34" t="s">
        <v>150</v>
      </c>
      <c r="E135" s="34" t="s">
        <v>21</v>
      </c>
      <c r="F135" s="23">
        <f>F136</f>
        <v>0</v>
      </c>
      <c r="G135" s="23">
        <f>G136</f>
        <v>0</v>
      </c>
      <c r="H135" s="23">
        <f>H136</f>
        <v>0</v>
      </c>
    </row>
    <row r="136" spans="1:8" ht="12.75" customHeight="1" hidden="1">
      <c r="A136" s="24" t="s">
        <v>153</v>
      </c>
      <c r="B136" s="25" t="s">
        <v>282</v>
      </c>
      <c r="C136" s="35" t="s">
        <v>305</v>
      </c>
      <c r="D136" s="35" t="s">
        <v>150</v>
      </c>
      <c r="E136" s="35" t="s">
        <v>152</v>
      </c>
      <c r="F136" s="26">
        <v>0</v>
      </c>
      <c r="G136" s="26">
        <v>0</v>
      </c>
      <c r="H136" s="26">
        <v>0</v>
      </c>
    </row>
    <row r="137" spans="1:8" ht="12.75" customHeight="1" hidden="1">
      <c r="A137" s="21" t="s">
        <v>160</v>
      </c>
      <c r="B137" s="25" t="s">
        <v>282</v>
      </c>
      <c r="C137" s="34"/>
      <c r="D137" s="34"/>
      <c r="E137" s="34"/>
      <c r="F137" s="23"/>
      <c r="G137" s="23"/>
      <c r="H137" s="23"/>
    </row>
    <row r="138" spans="1:8" ht="12.75" customHeight="1" hidden="1">
      <c r="A138" s="24" t="s">
        <v>151</v>
      </c>
      <c r="B138" s="25" t="s">
        <v>282</v>
      </c>
      <c r="C138" s="35"/>
      <c r="D138" s="35"/>
      <c r="E138" s="35"/>
      <c r="F138" s="26"/>
      <c r="G138" s="26"/>
      <c r="H138" s="26"/>
    </row>
    <row r="139" spans="1:8" ht="12.75" customHeight="1">
      <c r="A139" s="29" t="s">
        <v>82</v>
      </c>
      <c r="B139" s="19" t="s">
        <v>334</v>
      </c>
      <c r="C139" s="22" t="s">
        <v>83</v>
      </c>
      <c r="D139" s="22"/>
      <c r="E139" s="22"/>
      <c r="F139" s="23">
        <v>3090.828</v>
      </c>
      <c r="G139" s="17" t="e">
        <f>G140+#REF!+#REF!+G145</f>
        <v>#REF!</v>
      </c>
      <c r="H139" s="17" t="e">
        <f>H140+#REF!+#REF!+H145</f>
        <v>#REF!</v>
      </c>
    </row>
    <row r="140" spans="1:8" ht="21.75" customHeight="1">
      <c r="A140" s="29" t="s">
        <v>84</v>
      </c>
      <c r="B140" s="19" t="s">
        <v>334</v>
      </c>
      <c r="C140" s="22" t="s">
        <v>83</v>
      </c>
      <c r="D140" s="22" t="s">
        <v>85</v>
      </c>
      <c r="E140" s="22" t="s">
        <v>21</v>
      </c>
      <c r="F140" s="23">
        <v>2975.828</v>
      </c>
      <c r="G140" s="23" t="e">
        <f>G142+G141+#REF!</f>
        <v>#REF!</v>
      </c>
      <c r="H140" s="23" t="e">
        <f>H142+H141+#REF!</f>
        <v>#REF!</v>
      </c>
    </row>
    <row r="141" spans="1:8" ht="22.5" customHeight="1">
      <c r="A141" s="29" t="s">
        <v>33</v>
      </c>
      <c r="B141" s="19" t="s">
        <v>334</v>
      </c>
      <c r="C141" s="22" t="s">
        <v>83</v>
      </c>
      <c r="D141" s="22" t="s">
        <v>86</v>
      </c>
      <c r="E141" s="22" t="s">
        <v>21</v>
      </c>
      <c r="F141" s="23">
        <v>50.1</v>
      </c>
      <c r="G141" s="23" t="e">
        <f>#REF!</f>
        <v>#REF!</v>
      </c>
      <c r="H141" s="23" t="e">
        <f>#REF!</f>
        <v>#REF!</v>
      </c>
    </row>
    <row r="142" spans="1:8" ht="21.75" customHeight="1">
      <c r="A142" s="21" t="s">
        <v>306</v>
      </c>
      <c r="B142" s="19" t="s">
        <v>334</v>
      </c>
      <c r="C142" s="22" t="s">
        <v>83</v>
      </c>
      <c r="D142" s="22" t="s">
        <v>88</v>
      </c>
      <c r="E142" s="22" t="s">
        <v>21</v>
      </c>
      <c r="F142" s="23">
        <v>2925.728</v>
      </c>
      <c r="G142" s="23" t="e">
        <f>G143</f>
        <v>#REF!</v>
      </c>
      <c r="H142" s="23" t="e">
        <f>H143</f>
        <v>#REF!</v>
      </c>
    </row>
    <row r="143" spans="1:8" ht="45" customHeight="1">
      <c r="A143" s="21" t="s">
        <v>89</v>
      </c>
      <c r="B143" s="19" t="s">
        <v>334</v>
      </c>
      <c r="C143" s="22" t="s">
        <v>83</v>
      </c>
      <c r="D143" s="22" t="s">
        <v>90</v>
      </c>
      <c r="E143" s="22" t="s">
        <v>21</v>
      </c>
      <c r="F143" s="23">
        <v>2925.728</v>
      </c>
      <c r="G143" s="23" t="e">
        <f>#REF!</f>
        <v>#REF!</v>
      </c>
      <c r="H143" s="23" t="e">
        <f>#REF!</f>
        <v>#REF!</v>
      </c>
    </row>
    <row r="144" spans="1:8" ht="21.75" customHeight="1">
      <c r="A144" s="24" t="s">
        <v>91</v>
      </c>
      <c r="B144" s="25" t="s">
        <v>334</v>
      </c>
      <c r="C144" s="20" t="s">
        <v>83</v>
      </c>
      <c r="D144" s="20" t="s">
        <v>90</v>
      </c>
      <c r="E144" s="20" t="s">
        <v>56</v>
      </c>
      <c r="F144" s="23">
        <v>2925.728</v>
      </c>
      <c r="G144" s="26">
        <v>381.607</v>
      </c>
      <c r="H144" s="26">
        <v>381.607</v>
      </c>
    </row>
    <row r="145" spans="1:8" ht="12.75" customHeight="1" hidden="1">
      <c r="A145" s="21" t="s">
        <v>196</v>
      </c>
      <c r="B145" s="19" t="s">
        <v>307</v>
      </c>
      <c r="C145" s="22" t="s">
        <v>83</v>
      </c>
      <c r="D145" s="22" t="s">
        <v>195</v>
      </c>
      <c r="E145" s="22" t="s">
        <v>21</v>
      </c>
      <c r="F145" s="23">
        <f>F146</f>
        <v>0</v>
      </c>
      <c r="G145" s="23">
        <f>G146</f>
        <v>0</v>
      </c>
      <c r="H145" s="23">
        <f>H146</f>
        <v>0</v>
      </c>
    </row>
    <row r="146" spans="1:8" ht="12.75" customHeight="1" hidden="1">
      <c r="A146" s="24" t="s">
        <v>24</v>
      </c>
      <c r="B146" s="19" t="s">
        <v>307</v>
      </c>
      <c r="C146" s="20" t="s">
        <v>83</v>
      </c>
      <c r="D146" s="20" t="s">
        <v>195</v>
      </c>
      <c r="E146" s="20" t="s">
        <v>25</v>
      </c>
      <c r="F146" s="26">
        <v>0</v>
      </c>
      <c r="G146" s="26">
        <v>0</v>
      </c>
      <c r="H146" s="26">
        <v>0</v>
      </c>
    </row>
    <row r="147" spans="1:8" ht="21.75" customHeight="1">
      <c r="A147" s="31" t="s">
        <v>92</v>
      </c>
      <c r="B147" s="15" t="s">
        <v>334</v>
      </c>
      <c r="C147" s="16" t="s">
        <v>94</v>
      </c>
      <c r="D147" s="16"/>
      <c r="E147" s="16"/>
      <c r="F147" s="17">
        <v>115</v>
      </c>
      <c r="G147" s="17" t="e">
        <f>G148+G151+#REF!+#REF!</f>
        <v>#REF!</v>
      </c>
      <c r="H147" s="17" t="e">
        <f>H148+H151+#REF!+#REF!</f>
        <v>#REF!</v>
      </c>
    </row>
    <row r="148" spans="1:8" ht="23.25" customHeight="1">
      <c r="A148" s="21" t="s">
        <v>93</v>
      </c>
      <c r="B148" s="19" t="s">
        <v>334</v>
      </c>
      <c r="C148" s="22" t="s">
        <v>94</v>
      </c>
      <c r="D148" s="22" t="s">
        <v>95</v>
      </c>
      <c r="E148" s="22" t="s">
        <v>21</v>
      </c>
      <c r="F148" s="23">
        <v>115</v>
      </c>
      <c r="G148" s="23" t="e">
        <f>#REF!</f>
        <v>#REF!</v>
      </c>
      <c r="H148" s="23" t="e">
        <f>#REF!</f>
        <v>#REF!</v>
      </c>
    </row>
    <row r="149" spans="1:8" ht="36.75" customHeight="1">
      <c r="A149" s="21" t="s">
        <v>338</v>
      </c>
      <c r="B149" s="19" t="s">
        <v>334</v>
      </c>
      <c r="C149" s="22" t="s">
        <v>94</v>
      </c>
      <c r="D149" s="22" t="s">
        <v>96</v>
      </c>
      <c r="E149" s="22" t="s">
        <v>21</v>
      </c>
      <c r="F149" s="23">
        <v>115</v>
      </c>
      <c r="G149" s="23">
        <f>G150</f>
        <v>857.042</v>
      </c>
      <c r="H149" s="23">
        <f>H150</f>
        <v>857.042</v>
      </c>
    </row>
    <row r="150" spans="1:8" ht="25.5" customHeight="1">
      <c r="A150" s="24" t="s">
        <v>24</v>
      </c>
      <c r="B150" s="25" t="s">
        <v>334</v>
      </c>
      <c r="C150" s="20" t="s">
        <v>94</v>
      </c>
      <c r="D150" s="20" t="s">
        <v>96</v>
      </c>
      <c r="E150" s="20" t="s">
        <v>25</v>
      </c>
      <c r="F150" s="26">
        <v>115</v>
      </c>
      <c r="G150" s="26">
        <v>857.042</v>
      </c>
      <c r="H150" s="26">
        <v>857.042</v>
      </c>
    </row>
    <row r="151" spans="1:8" ht="12.75" customHeight="1" hidden="1">
      <c r="A151" s="21" t="s">
        <v>308</v>
      </c>
      <c r="B151" s="19" t="s">
        <v>307</v>
      </c>
      <c r="C151" s="22" t="s">
        <v>309</v>
      </c>
      <c r="D151" s="22" t="s">
        <v>195</v>
      </c>
      <c r="E151" s="22" t="s">
        <v>21</v>
      </c>
      <c r="F151" s="23">
        <f>F152</f>
        <v>0</v>
      </c>
      <c r="G151" s="23">
        <f>G152</f>
        <v>0</v>
      </c>
      <c r="H151" s="23">
        <f>H152</f>
        <v>0</v>
      </c>
    </row>
    <row r="152" spans="1:8" ht="12.75" customHeight="1" hidden="1">
      <c r="A152" s="24" t="s">
        <v>24</v>
      </c>
      <c r="B152" s="19" t="s">
        <v>307</v>
      </c>
      <c r="C152" s="20" t="s">
        <v>309</v>
      </c>
      <c r="D152" s="20" t="s">
        <v>195</v>
      </c>
      <c r="E152" s="20" t="s">
        <v>25</v>
      </c>
      <c r="F152" s="26"/>
      <c r="G152" s="26"/>
      <c r="H152" s="26"/>
    </row>
    <row r="153" spans="1:8" ht="12.75" customHeight="1" hidden="1">
      <c r="A153" s="29" t="s">
        <v>310</v>
      </c>
      <c r="B153" s="22" t="s">
        <v>311</v>
      </c>
      <c r="C153" s="22" t="s">
        <v>299</v>
      </c>
      <c r="D153" s="22" t="s">
        <v>312</v>
      </c>
      <c r="E153" s="22" t="s">
        <v>21</v>
      </c>
      <c r="F153" s="23">
        <f>F154</f>
        <v>0</v>
      </c>
      <c r="G153" s="23">
        <f>G154</f>
        <v>1500</v>
      </c>
      <c r="H153" s="23">
        <f>H154</f>
        <v>1500</v>
      </c>
    </row>
    <row r="154" spans="1:8" ht="12.75" customHeight="1" hidden="1">
      <c r="A154" s="18" t="s">
        <v>24</v>
      </c>
      <c r="B154" s="20" t="s">
        <v>311</v>
      </c>
      <c r="C154" s="20" t="s">
        <v>299</v>
      </c>
      <c r="D154" s="20" t="s">
        <v>312</v>
      </c>
      <c r="E154" s="20" t="s">
        <v>25</v>
      </c>
      <c r="F154" s="26">
        <v>0</v>
      </c>
      <c r="G154" s="26">
        <v>1500</v>
      </c>
      <c r="H154" s="26">
        <v>1500</v>
      </c>
    </row>
    <row r="155" spans="1:8" ht="21.75" customHeight="1">
      <c r="A155" s="39" t="s">
        <v>97</v>
      </c>
      <c r="B155" s="36"/>
      <c r="C155" s="40"/>
      <c r="D155" s="40"/>
      <c r="E155" s="40"/>
      <c r="F155" s="41" t="s">
        <v>344</v>
      </c>
      <c r="G155" s="41" t="e">
        <f>#REF!+#REF!+#REF!+#REF!+#REF!+#REF!+#REF!+#REF!+#REF!+#REF!+G16+#REF!+#REF!</f>
        <v>#REF!</v>
      </c>
      <c r="H155" s="41" t="e">
        <f>#REF!+#REF!+#REF!+#REF!+#REF!+#REF!+#REF!+#REF!+#REF!+#REF!+H16+#REF!+#REF!</f>
        <v>#REF!</v>
      </c>
    </row>
    <row r="156" spans="1:5" ht="21.75" customHeight="1">
      <c r="A156" s="42"/>
      <c r="B156" s="42"/>
      <c r="C156" s="42"/>
      <c r="D156" s="42"/>
      <c r="E156" s="42"/>
    </row>
    <row r="157" spans="1:6" ht="21.75" customHeight="1">
      <c r="A157" s="42"/>
      <c r="B157" s="42"/>
      <c r="C157" s="42"/>
      <c r="D157" s="42"/>
      <c r="E157" s="42"/>
      <c r="F157" s="78"/>
    </row>
    <row r="158" spans="1:6" ht="21.75" customHeight="1">
      <c r="A158" s="42"/>
      <c r="B158" s="42"/>
      <c r="C158" s="42"/>
      <c r="D158" s="42"/>
      <c r="E158" s="42"/>
      <c r="F158" s="79"/>
    </row>
    <row r="159" spans="1:5" ht="21.75" customHeight="1">
      <c r="A159" s="42"/>
      <c r="B159" s="42"/>
      <c r="C159" s="42"/>
      <c r="D159" s="42"/>
      <c r="E159" s="42"/>
    </row>
    <row r="160" spans="1:5" ht="21.75" customHeight="1">
      <c r="A160" s="42"/>
      <c r="B160" s="42"/>
      <c r="C160" s="42"/>
      <c r="D160" s="42"/>
      <c r="E160" s="42"/>
    </row>
    <row r="161" spans="1:5" ht="21.75" customHeight="1">
      <c r="A161" s="42"/>
      <c r="B161" s="42"/>
      <c r="C161" s="42"/>
      <c r="D161" s="42"/>
      <c r="E161" s="42"/>
    </row>
    <row r="162" spans="1:5" ht="21.75" customHeight="1">
      <c r="A162" s="42"/>
      <c r="B162" s="42"/>
      <c r="C162" s="42"/>
      <c r="D162" s="42"/>
      <c r="E162" s="42"/>
    </row>
    <row r="163" spans="1:5" ht="21.75" customHeight="1">
      <c r="A163" s="42"/>
      <c r="B163" s="42"/>
      <c r="C163" s="42"/>
      <c r="D163" s="42"/>
      <c r="E163" s="42"/>
    </row>
    <row r="164" spans="1:5" ht="21.75" customHeight="1">
      <c r="A164" s="42"/>
      <c r="B164" s="42"/>
      <c r="C164" s="42"/>
      <c r="D164" s="42"/>
      <c r="E164" s="42"/>
    </row>
    <row r="165" spans="1:5" ht="21.75" customHeight="1">
      <c r="A165" s="42"/>
      <c r="B165" s="42"/>
      <c r="C165" s="42"/>
      <c r="D165" s="42"/>
      <c r="E165" s="42"/>
    </row>
    <row r="166" spans="1:5" ht="21.75" customHeight="1">
      <c r="A166" s="42"/>
      <c r="B166" s="42"/>
      <c r="C166" s="42"/>
      <c r="D166" s="42"/>
      <c r="E166" s="42"/>
    </row>
    <row r="167" spans="1:5" ht="21.75" customHeight="1">
      <c r="A167" s="42"/>
      <c r="B167" s="42"/>
      <c r="C167" s="42"/>
      <c r="D167" s="42"/>
      <c r="E167" s="42"/>
    </row>
    <row r="168" spans="1:5" ht="21.75" customHeight="1">
      <c r="A168" s="42"/>
      <c r="B168" s="42"/>
      <c r="C168" s="42"/>
      <c r="D168" s="42"/>
      <c r="E168" s="42"/>
    </row>
    <row r="169" spans="1:5" ht="21.75" customHeight="1">
      <c r="A169" s="42"/>
      <c r="B169" s="42"/>
      <c r="C169" s="42"/>
      <c r="D169" s="42"/>
      <c r="E169" s="42"/>
    </row>
    <row r="170" spans="1:5" ht="21.75" customHeight="1">
      <c r="A170" s="42"/>
      <c r="B170" s="42"/>
      <c r="C170" s="42"/>
      <c r="D170" s="42"/>
      <c r="E170" s="42"/>
    </row>
    <row r="171" spans="1:5" ht="21.75" customHeight="1">
      <c r="A171" s="42"/>
      <c r="B171" s="42"/>
      <c r="C171" s="42"/>
      <c r="D171" s="42"/>
      <c r="E171" s="42"/>
    </row>
    <row r="172" spans="1:5" ht="21.75" customHeight="1">
      <c r="A172" s="42"/>
      <c r="B172" s="42"/>
      <c r="C172" s="42"/>
      <c r="D172" s="42"/>
      <c r="E172" s="42"/>
    </row>
    <row r="173" spans="1:5" ht="21.75" customHeight="1">
      <c r="A173" s="42"/>
      <c r="B173" s="42"/>
      <c r="C173" s="42"/>
      <c r="D173" s="42"/>
      <c r="E173" s="42"/>
    </row>
    <row r="174" spans="1:5" ht="21.75" customHeight="1">
      <c r="A174" s="42"/>
      <c r="B174" s="42"/>
      <c r="C174" s="42"/>
      <c r="D174" s="42"/>
      <c r="E174" s="42"/>
    </row>
  </sheetData>
  <sheetProtection selectLockedCells="1" selectUnlockedCells="1"/>
  <mergeCells count="4">
    <mergeCell ref="A9:F9"/>
    <mergeCell ref="A12:A13"/>
    <mergeCell ref="B12:E12"/>
    <mergeCell ref="F12:F13"/>
  </mergeCells>
  <printOptions horizontalCentered="1"/>
  <pageMargins left="0.9840277777777777" right="0.15763888888888888" top="0.3541666666666667" bottom="0.15763888888888888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23"/>
  <sheetViews>
    <sheetView view="pageBreakPreview" zoomScaleSheetLayoutView="100" workbookViewId="0" topLeftCell="A1">
      <selection activeCell="H35" sqref="H35"/>
    </sheetView>
  </sheetViews>
  <sheetFormatPr defaultColWidth="9.140625" defaultRowHeight="12.75"/>
  <cols>
    <col min="2" max="2" width="34.421875" style="0" customWidth="1"/>
    <col min="3" max="5" width="11.140625" style="0" customWidth="1"/>
  </cols>
  <sheetData>
    <row r="3" spans="2:5" ht="12.75">
      <c r="B3" s="105" t="s">
        <v>313</v>
      </c>
      <c r="C3" s="105"/>
      <c r="D3" s="105"/>
      <c r="E3" s="105"/>
    </row>
    <row r="4" ht="12.75">
      <c r="B4" s="80"/>
    </row>
    <row r="5" ht="12.75">
      <c r="E5" t="s">
        <v>2</v>
      </c>
    </row>
    <row r="6" spans="2:5" ht="12.75">
      <c r="B6" s="106" t="s">
        <v>314</v>
      </c>
      <c r="C6" s="107" t="s">
        <v>315</v>
      </c>
      <c r="D6" s="107"/>
      <c r="E6" s="107"/>
    </row>
    <row r="7" spans="2:5" ht="12.75">
      <c r="B7" s="106"/>
      <c r="C7" s="81">
        <v>2013</v>
      </c>
      <c r="D7" s="81">
        <v>2014</v>
      </c>
      <c r="E7" s="81">
        <v>2015</v>
      </c>
    </row>
    <row r="8" spans="2:5" ht="12.75">
      <c r="B8" s="82" t="s">
        <v>316</v>
      </c>
      <c r="C8" s="83">
        <v>39703.809</v>
      </c>
      <c r="D8" s="83">
        <v>33683.018</v>
      </c>
      <c r="E8" s="83">
        <v>36645.377</v>
      </c>
    </row>
    <row r="9" spans="2:5" ht="12.75">
      <c r="B9" s="82" t="s">
        <v>317</v>
      </c>
      <c r="C9" s="83">
        <v>0</v>
      </c>
      <c r="D9" s="83">
        <v>0</v>
      </c>
      <c r="E9" s="83">
        <v>0</v>
      </c>
    </row>
    <row r="10" spans="2:5" ht="25.5">
      <c r="B10" s="84" t="s">
        <v>318</v>
      </c>
      <c r="C10" s="83">
        <v>500</v>
      </c>
      <c r="D10" s="83">
        <v>500</v>
      </c>
      <c r="E10" s="83">
        <v>500</v>
      </c>
    </row>
    <row r="11" spans="2:5" ht="12.75">
      <c r="B11" s="82" t="s">
        <v>319</v>
      </c>
      <c r="C11" s="83">
        <v>1611.323</v>
      </c>
      <c r="D11" s="83">
        <v>1443.112</v>
      </c>
      <c r="E11" s="83">
        <v>942.718</v>
      </c>
    </row>
    <row r="12" spans="2:5" ht="12.75">
      <c r="B12" s="82" t="s">
        <v>320</v>
      </c>
      <c r="C12" s="83">
        <v>7127.973</v>
      </c>
      <c r="D12" s="83">
        <v>6907.144</v>
      </c>
      <c r="E12" s="83">
        <v>5080.926</v>
      </c>
    </row>
    <row r="13" spans="2:5" ht="12.75">
      <c r="B13" s="82" t="s">
        <v>321</v>
      </c>
      <c r="C13" s="83">
        <v>40.806</v>
      </c>
      <c r="D13" s="83">
        <v>34.929</v>
      </c>
      <c r="E13" s="83">
        <v>38.112</v>
      </c>
    </row>
    <row r="14" spans="2:5" ht="12.75">
      <c r="B14" s="82" t="s">
        <v>322</v>
      </c>
      <c r="C14" s="83">
        <v>212865.327</v>
      </c>
      <c r="D14" s="83">
        <v>181870.142</v>
      </c>
      <c r="E14" s="83">
        <v>195291.7</v>
      </c>
    </row>
    <row r="15" spans="2:5" ht="12.75">
      <c r="B15" s="82" t="s">
        <v>323</v>
      </c>
      <c r="C15" s="83">
        <v>19309.901</v>
      </c>
      <c r="D15" s="83">
        <v>16709.275</v>
      </c>
      <c r="E15" s="83">
        <v>17917.948</v>
      </c>
    </row>
    <row r="16" spans="2:5" ht="12.75">
      <c r="B16" s="82" t="s">
        <v>324</v>
      </c>
      <c r="C16" s="83">
        <v>3710</v>
      </c>
      <c r="D16" s="83">
        <v>1700</v>
      </c>
      <c r="E16" s="83">
        <v>1600</v>
      </c>
    </row>
    <row r="17" spans="2:5" ht="12.75">
      <c r="B17" s="82" t="s">
        <v>325</v>
      </c>
      <c r="C17" s="83">
        <v>4968</v>
      </c>
      <c r="D17" s="83">
        <v>4828</v>
      </c>
      <c r="E17" s="83">
        <v>1106</v>
      </c>
    </row>
    <row r="18" spans="2:5" ht="12.75">
      <c r="B18" s="82" t="s">
        <v>326</v>
      </c>
      <c r="C18" s="83">
        <v>13784.861</v>
      </c>
      <c r="D18" s="83">
        <v>11909.28</v>
      </c>
      <c r="E18" s="83">
        <v>12225.219</v>
      </c>
    </row>
    <row r="19" spans="2:5" ht="12.75">
      <c r="B19" s="82" t="s">
        <v>327</v>
      </c>
      <c r="C19" s="83">
        <v>25907.5</v>
      </c>
      <c r="D19" s="83">
        <v>6146.1</v>
      </c>
      <c r="E19" s="83">
        <v>6261</v>
      </c>
    </row>
    <row r="20" spans="2:5" ht="12.75">
      <c r="B20" s="85" t="s">
        <v>328</v>
      </c>
      <c r="C20" s="83">
        <v>44148.6</v>
      </c>
      <c r="D20" s="83">
        <v>33938.8</v>
      </c>
      <c r="E20" s="83">
        <v>33412.8</v>
      </c>
    </row>
    <row r="21" spans="2:5" ht="12.75">
      <c r="B21" s="85" t="s">
        <v>329</v>
      </c>
      <c r="C21" s="83">
        <v>325735.9</v>
      </c>
      <c r="D21" s="83">
        <v>335331</v>
      </c>
      <c r="E21" s="83">
        <v>348224.5</v>
      </c>
    </row>
    <row r="22" spans="2:5" ht="12.75">
      <c r="B22" s="85" t="s">
        <v>190</v>
      </c>
      <c r="C22" s="83">
        <v>103.1</v>
      </c>
      <c r="D22" s="83">
        <v>103.1</v>
      </c>
      <c r="E22" s="83">
        <v>103.1</v>
      </c>
    </row>
    <row r="23" spans="2:5" ht="12.75">
      <c r="B23" s="86" t="s">
        <v>330</v>
      </c>
      <c r="C23" s="87">
        <f>SUM(C8:C22)</f>
        <v>699517.1</v>
      </c>
      <c r="D23" s="87">
        <f>SUM(D8:D22)</f>
        <v>635103.8999999999</v>
      </c>
      <c r="E23" s="87">
        <f>SUM(E8:E22)</f>
        <v>659349.4</v>
      </c>
    </row>
  </sheetData>
  <sheetProtection selectLockedCells="1" selectUnlockedCells="1"/>
  <mergeCells count="3">
    <mergeCell ref="B3:E3"/>
    <mergeCell ref="B6:B7"/>
    <mergeCell ref="C6:E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Sarino</cp:lastModifiedBy>
  <cp:lastPrinted>2013-12-24T13:48:53Z</cp:lastPrinted>
  <dcterms:modified xsi:type="dcterms:W3CDTF">2013-12-30T05:43:53Z</dcterms:modified>
  <cp:category/>
  <cp:version/>
  <cp:contentType/>
  <cp:contentStatus/>
</cp:coreProperties>
</file>