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4"/>
  </bookViews>
  <sheets>
    <sheet name="Диаграмма1" sheetId="1" r:id="rId1"/>
    <sheet name="7 ведомственная (2015 и 2016)" sheetId="2" r:id="rId2"/>
    <sheet name="5 функциональная (2015 и 2016)" sheetId="3" r:id="rId3"/>
    <sheet name="4 функциональная (2014)" sheetId="4" r:id="rId4"/>
    <sheet name="6 ведомственная (2014)" sheetId="5" r:id="rId5"/>
    <sheet name="Лист1" sheetId="6" r:id="rId6"/>
  </sheets>
  <definedNames>
    <definedName name="_xlnm.Print_Area" localSheetId="3">'4 функциональная (2014)'!$A$1:$G$104</definedName>
    <definedName name="_xlnm.Print_Area" localSheetId="2">'5 функциональная (2015 и 2016)'!$A$1:$G$92</definedName>
  </definedNames>
  <calcPr fullCalcOnLoad="1"/>
</workbook>
</file>

<file path=xl/sharedStrings.xml><?xml version="1.0" encoding="utf-8"?>
<sst xmlns="http://schemas.openxmlformats.org/spreadsheetml/2006/main" count="1573" uniqueCount="270">
  <si>
    <t xml:space="preserve">к решению Совета депутатов </t>
  </si>
  <si>
    <t>тыс. руб.</t>
  </si>
  <si>
    <t>Наименование показателя</t>
  </si>
  <si>
    <t>КБК</t>
  </si>
  <si>
    <t>Сумма</t>
  </si>
  <si>
    <t>КВСР</t>
  </si>
  <si>
    <t>КФСР</t>
  </si>
  <si>
    <t>КЦСР</t>
  </si>
  <si>
    <t>КВР</t>
  </si>
  <si>
    <t>2012 год</t>
  </si>
  <si>
    <t>2014 год</t>
  </si>
  <si>
    <t>2015 год</t>
  </si>
  <si>
    <t>1</t>
  </si>
  <si>
    <t>2</t>
  </si>
  <si>
    <t>3</t>
  </si>
  <si>
    <t>4</t>
  </si>
  <si>
    <t>5</t>
  </si>
  <si>
    <t>7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</si>
  <si>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</si>
  <si>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</si>
  <si>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</si>
  <si>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</si>
  <si>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</si>
  <si>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</si>
  <si>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0020000</t>
  </si>
  <si>
    <t>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</si>
  <si>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</si>
  <si>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</si>
  <si>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</si>
  <si>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</si>
  <si>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sz val="8"/>
        <rFont val="Arial"/>
        <family val="2"/>
      </rPr>
      <t>, в том числе:</t>
    </r>
  </si>
  <si>
    <t>0103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</si>
  <si>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</si>
  <si>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</si>
  <si>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</si>
  <si>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</si>
  <si>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  </t>
    </r>
    <r>
      <rPr>
        <sz val="8"/>
        <rFont val="Arial"/>
        <family val="2"/>
      </rPr>
      <t>в том числе:</t>
    </r>
  </si>
  <si>
    <t>0104</t>
  </si>
  <si>
    <t>Уплата налога на имущество организаций и земельного налога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</si>
  <si>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</si>
  <si>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0106</t>
  </si>
  <si>
    <t>002000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</si>
  <si>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</si>
  <si>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</si>
  <si>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</si>
  <si>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</si>
  <si>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</si>
  <si>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</si>
  <si>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</si>
  <si>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</si>
  <si>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</si>
  <si>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Национальная  оборона</t>
  </si>
  <si>
    <t>0200</t>
  </si>
  <si>
    <t xml:space="preserve"> Мобилизационная  и вневойсковая подготовка</t>
  </si>
  <si>
    <t>0203</t>
  </si>
  <si>
    <t>009</t>
  </si>
  <si>
    <t>Национальная  безопасность  и правоохранительная деятельнсть</t>
  </si>
  <si>
    <t>0300</t>
  </si>
  <si>
    <t>2470000</t>
  </si>
  <si>
    <t>2479900</t>
  </si>
  <si>
    <t>0310</t>
  </si>
  <si>
    <t>Жилищно-коммунальное хозяйство</t>
  </si>
  <si>
    <t>0503</t>
  </si>
  <si>
    <t>600000</t>
  </si>
  <si>
    <t>Уличное освещение</t>
  </si>
  <si>
    <t>6000100</t>
  </si>
  <si>
    <t>6000200</t>
  </si>
  <si>
    <t>6000202</t>
  </si>
  <si>
    <t>6000400</t>
  </si>
  <si>
    <t>6000500</t>
  </si>
  <si>
    <t>Социальные выплаты</t>
  </si>
  <si>
    <t>005</t>
  </si>
  <si>
    <t xml:space="preserve">  Централизованная клубная   система</t>
  </si>
  <si>
    <r>
      <t>Культура</t>
    </r>
    <r>
      <rPr>
        <sz val="8"/>
        <rFont val="Arial"/>
        <family val="2"/>
      </rPr>
      <t>, в том числе:</t>
    </r>
  </si>
  <si>
    <t>0801</t>
  </si>
  <si>
    <t>Дворцы и дома культуры, другие учреждения культуры и средств массовой информации</t>
  </si>
  <si>
    <t>4400000</t>
  </si>
  <si>
    <t>4409500</t>
  </si>
  <si>
    <t>4409900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</si>
  <si>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</si>
  <si>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4409901</t>
  </si>
  <si>
    <t>7950000</t>
  </si>
  <si>
    <t>Итого</t>
  </si>
  <si>
    <t>Приложение 6</t>
  </si>
  <si>
    <t>к решению Совета депутатов</t>
  </si>
  <si>
    <t>ОБЩЕГОСУДАРСТВЕННЫЕ ВОПРОСЫ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</si>
  <si>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</si>
  <si>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</si>
  <si>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Arial"/>
        <family val="2"/>
      </rPr>
      <t>, в том числе:</t>
    </r>
  </si>
  <si>
    <t>0105</t>
  </si>
  <si>
    <t>Судебная система</t>
  </si>
  <si>
    <t>0014000</t>
  </si>
  <si>
    <t xml:space="preserve">Составление (изменение) списков кандидатов
в присяжные заседатели федеральных судов общей юрисдикции
в Российской Федерации
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</si>
  <si>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</si>
  <si>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</si>
  <si>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</si>
  <si>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местного самоуправления</t>
  </si>
  <si>
    <t>0200003</t>
  </si>
  <si>
    <t>Проведение выборов главы муниципального образования</t>
  </si>
  <si>
    <r>
      <t>Другие общегосударственные вопросы</t>
    </r>
    <r>
      <rPr>
        <sz val="8"/>
        <rFont val="Arial"/>
        <family val="2"/>
      </rPr>
      <t>, в том числе:</t>
    </r>
  </si>
  <si>
    <t>0014300</t>
  </si>
  <si>
    <t>Осуществление полномочий по подготовке проведения статистических переписей</t>
  </si>
  <si>
    <t>7950013</t>
  </si>
  <si>
    <t>Закупка автотранспортных средств и коммунальной техники</t>
  </si>
  <si>
    <t>НАЦИОНАЛЬНАЯ ОБОРОНА</t>
  </si>
  <si>
    <t>Мобилизационная и вневойсковая подготовка</t>
  </si>
  <si>
    <t>0010000</t>
  </si>
  <si>
    <t xml:space="preserve">Руководство и управление  в сфере  установленных функций 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</si>
  <si>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</si>
  <si>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</si>
  <si>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НАЦИОНАЛЬНАЯ БЕЗОПАСНОСТЬ И ПРАВООХРАНИТЕЛЬНАЯ ДЕЯТЕЛЬНОСТЬ</t>
  </si>
  <si>
    <t>0302</t>
  </si>
  <si>
    <t>2020100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</si>
  <si>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</si>
  <si>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</si>
  <si>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</si>
  <si>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</si>
  <si>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</si>
  <si>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</si>
  <si>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</si>
  <si>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2027600</t>
  </si>
  <si>
    <t>Пособия и компенсации военнослужащим,  приравненным к ним лицам, а также уволенным из их числа</t>
  </si>
  <si>
    <t>Целевые программы муниципальных образований</t>
  </si>
  <si>
    <t>7950001</t>
  </si>
  <si>
    <t>Повышение безопасности дорожного движения в Кунашакском муниципальном районе на 2011-2012 годы</t>
  </si>
  <si>
    <t>7950017</t>
  </si>
  <si>
    <t>Профилактика преступлений и иных правонарушений в Кунашакском муниципальном районе на 2009-2011 годы</t>
  </si>
  <si>
    <t xml:space="preserve">  Реализация других функций , связанных с обеспечением  национальной безопасности  и правоохранительной  деятельности</t>
  </si>
  <si>
    <t xml:space="preserve">Обеспечение пожарной безопасности </t>
  </si>
  <si>
    <t>0500</t>
  </si>
  <si>
    <t>ЖИЛИЩНО-КОММУНАЛЬНОЕ ХОЗЯЙСТВО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</si>
  <si>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</si>
  <si>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</si>
  <si>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</si>
  <si>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</si>
  <si>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</si>
  <si>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</si>
  <si>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</si>
  <si>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</si>
  <si>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</si>
  <si>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</si>
  <si>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</si>
  <si>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</si>
  <si>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</si>
  <si>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</si>
  <si>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</si>
  <si>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r>
      <t>Благоустройство</t>
    </r>
    <r>
      <rPr>
        <sz val="8"/>
        <rFont val="Arial"/>
        <family val="2"/>
      </rPr>
      <t>, в том числе:</t>
    </r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</si>
  <si>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</si>
  <si>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</si>
  <si>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Иные межбюджетные трансферты</t>
  </si>
  <si>
    <t>Организация и содержание мест захоронения</t>
  </si>
  <si>
    <t>Прочие  мероприятия  по благоустройству</t>
  </si>
  <si>
    <t>0800</t>
  </si>
  <si>
    <t xml:space="preserve">КУЛЬТУРА И КИНЕМАТОГРАФИЯ </t>
  </si>
  <si>
    <t>4508500</t>
  </si>
  <si>
    <t>5223500</t>
  </si>
  <si>
    <t>Приложение 5</t>
  </si>
  <si>
    <t>2013 год</t>
  </si>
  <si>
    <t xml:space="preserve"> Руководство и управление  в сфере  установленных функций органов государственной власти субъектов  Российской  Федерации  и органов местного  самоуправления</t>
  </si>
  <si>
    <t>Руководство и управление в сфере установленных функций</t>
  </si>
  <si>
    <t>0304</t>
  </si>
  <si>
    <t>0013800</t>
  </si>
  <si>
    <t xml:space="preserve">  Реализация  других функций ,связанных  с обеспечением  национальной безопасности  и правоохрантельной деятельности</t>
  </si>
  <si>
    <t xml:space="preserve"> Обеспечение деятельности  подведомственных  учреждений </t>
  </si>
  <si>
    <t xml:space="preserve"> Обеспечение пожарной безопасности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</si>
  <si>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</si>
  <si>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</si>
  <si>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</si>
  <si>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</si>
  <si>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</si>
  <si>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</si>
  <si>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</si>
  <si>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</si>
  <si>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</si>
  <si>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</si>
  <si>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</si>
  <si>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</si>
  <si>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0650300</t>
  </si>
  <si>
    <t>Процентные платежи по муниципальному долгу</t>
  </si>
  <si>
    <t>8</t>
  </si>
  <si>
    <t>9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</si>
  <si>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</si>
  <si>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t>762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</si>
  <si>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</si>
  <si>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</si>
  <si>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оборона</t>
  </si>
  <si>
    <t xml:space="preserve"> Руководство  и управление в сфере установленных  функций  </t>
  </si>
  <si>
    <t xml:space="preserve"> Национальная безопасность и првоохранительная деятельность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</si>
  <si>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</si>
  <si>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</si>
  <si>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</si>
  <si>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</si>
  <si>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</si>
  <si>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</si>
  <si>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</si>
  <si>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</si>
  <si>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</si>
  <si>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</si>
  <si>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765</t>
  </si>
  <si>
    <t>0806</t>
  </si>
  <si>
    <t>Подготовка коммунальных объектов к отопительному периоду на 2012-2014 годы</t>
  </si>
  <si>
    <t>760</t>
  </si>
  <si>
    <t>7950034</t>
  </si>
  <si>
    <t>ПРОЕКТ РАСХОДОВ РАЙОННОГО БЮДЖЕТА НА 2013-2015 ГОДЫ</t>
  </si>
  <si>
    <t xml:space="preserve">разделы </t>
  </si>
  <si>
    <t>годы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</si>
  <si>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</si>
  <si>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</si>
  <si>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</si>
  <si>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</si>
  <si>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</si>
  <si>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</si>
  <si>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</si>
  <si>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Культура, кинематография</t>
  </si>
  <si>
    <t>09 Здравоохранение</t>
  </si>
  <si>
    <t>10 Социальная политика</t>
  </si>
  <si>
    <t>11 Физическая культура и спорт</t>
  </si>
  <si>
    <t>14 Межбюджетные трансферты</t>
  </si>
  <si>
    <t>Субсидии из обл. бюджета</t>
  </si>
  <si>
    <t>Субвенции из обл. бюджета</t>
  </si>
  <si>
    <t>ИТОГО</t>
  </si>
  <si>
    <t xml:space="preserve"> Саринского сельского поселения</t>
  </si>
  <si>
    <t xml:space="preserve">Администрация   Саринского   сельского  поселения </t>
  </si>
  <si>
    <t>Саринского сельского  поселения</t>
  </si>
  <si>
    <t xml:space="preserve">Саринского сельского поселения </t>
  </si>
  <si>
    <t>778</t>
  </si>
  <si>
    <t>0920306</t>
  </si>
  <si>
    <t>Выполнение других обязательств муниципальных образований</t>
  </si>
  <si>
    <t>и на плановый период 2015 и 2016 годов"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</si>
  <si>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</si>
  <si>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</si>
  <si>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</si>
  <si>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</si>
  <si>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0020495</t>
  </si>
  <si>
    <t>Иные бюджетные ассигнования</t>
  </si>
  <si>
    <t>800</t>
  </si>
  <si>
    <t>0015118</t>
  </si>
  <si>
    <t>ДОРОЖНОЕ ХОЗЯЙСТВО  (ДОРОЖНЫЕ ФОНДЫ)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</si>
  <si>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</si>
  <si>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</t>
  </si>
  <si>
    <t>Предоставление субсидий бюджетным, автономным учреждениям и иным некомерческим организациям</t>
  </si>
  <si>
    <t xml:space="preserve">Обеспечение деятельности  (оказания услуг) подведомственных казенных  учреждений </t>
  </si>
  <si>
    <r>
      <t>Культура</t>
    </r>
    <r>
      <rPr>
        <sz val="8"/>
        <rFont val="Times New Roman"/>
        <family val="1"/>
      </rPr>
      <t>, в том числе:</t>
    </r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</si>
  <si>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Times New Roman"/>
        <family val="1"/>
      </rPr>
      <t>, в том числе:</t>
    </r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</si>
  <si>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Times New Roman"/>
        <family val="1"/>
      </rPr>
      <t>, в том числе:</t>
    </r>
  </si>
  <si>
    <r>
      <t>Другие общегосударственные вопросы</t>
    </r>
    <r>
      <rPr>
        <sz val="8"/>
        <rFont val="Times New Roman"/>
        <family val="1"/>
      </rPr>
      <t>, в том числе:</t>
    </r>
  </si>
  <si>
    <r>
      <t>Органы внутренних дел</t>
    </r>
    <r>
      <rPr>
        <sz val="8"/>
        <rFont val="Times New Roman"/>
        <family val="1"/>
      </rPr>
      <t>, в том числе:</t>
    </r>
  </si>
  <si>
    <r>
      <t>Благоустройство</t>
    </r>
    <r>
      <rPr>
        <sz val="8"/>
        <rFont val="Times New Roman"/>
        <family val="1"/>
      </rPr>
      <t>, в том числе:</t>
    </r>
  </si>
  <si>
    <t>Обеспечение деятельности финансовых, налоговых и таможенных органов и органов финансового (финансово-бюджетного) надзора,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</si>
  <si>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</si>
  <si>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образований,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</si>
  <si>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</si>
  <si>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Благоустройство</t>
    </r>
    <r>
      <rPr>
        <sz val="9"/>
        <rFont val="Times New Roman"/>
        <family val="1"/>
      </rPr>
      <t>, в том числе:</t>
    </r>
  </si>
  <si>
    <r>
      <t>Культура</t>
    </r>
    <r>
      <rPr>
        <sz val="9"/>
        <rFont val="Times New Roman"/>
        <family val="1"/>
      </rPr>
      <t>, в том числе:</t>
    </r>
  </si>
  <si>
    <t>Распределение бюджетных ассигнований по разделам, подразделам, целевым статьям и группам видов расходов классификации расходов бюджета сельского поселения  на 2014 год</t>
  </si>
  <si>
    <t xml:space="preserve">Ведомственная структура расходов  бюджета сельского поселения  на 2014 год </t>
  </si>
  <si>
    <t>Ведомственная структура расходов  бюджета сельского  поселения на плановый период 2015 и 2016 годов</t>
  </si>
  <si>
    <t>2016 год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</si>
  <si>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сельского поселения на плановый период 2015и 2016 годов</t>
  </si>
  <si>
    <t>тыс.руб.</t>
  </si>
  <si>
    <t xml:space="preserve"> тыс.руб.</t>
  </si>
  <si>
    <t>179,2</t>
  </si>
  <si>
    <t>Приложение 4</t>
  </si>
  <si>
    <t>Приложение  7</t>
  </si>
  <si>
    <t xml:space="preserve"> "О  бюджете Саринского сельского поселения  на 2014 год </t>
  </si>
  <si>
    <t xml:space="preserve"> "О бюджете Саринского сельского поселения  на 2014 год </t>
  </si>
  <si>
    <t xml:space="preserve"> "О  бюджете  Саринского сельского поселения на 2014 год </t>
  </si>
  <si>
    <t xml:space="preserve"> "О бюджете Саринского сельского поселения на 2014 год </t>
  </si>
  <si>
    <t>от  16.12.2013 г. №  14</t>
  </si>
  <si>
    <t>от  16.12.2013 г. № 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</si>
</sst>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i/>
      <sz val="9"/>
      <color indexed="63"/>
      <name val="Times New Roman"/>
      <family val="1"/>
    </font>
    <font>
      <b/>
      <i/>
      <sz val="9"/>
      <color indexed="63"/>
      <name val="Times New Roman"/>
      <family val="1"/>
    </font>
    <font>
      <sz val="9"/>
      <color indexed="23"/>
      <name val="Times New Roman"/>
      <family val="1"/>
    </font>
    <font>
      <b/>
      <sz val="8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9" fillId="21" borderId="10" xfId="0" applyNumberFormat="1" applyFont="1" applyFill="1" applyBorder="1" applyAlignment="1">
      <alignment horizontal="left" vertical="top" wrapText="1"/>
    </xf>
    <xf numFmtId="49" fontId="19" fillId="21" borderId="10" xfId="0" applyNumberFormat="1" applyFont="1" applyFill="1" applyBorder="1" applyAlignment="1">
      <alignment horizontal="center" vertical="top" wrapText="1"/>
    </xf>
    <xf numFmtId="164" fontId="21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19" fillId="25" borderId="10" xfId="0" applyNumberFormat="1" applyFont="1" applyFill="1" applyBorder="1" applyAlignment="1">
      <alignment horizontal="left" vertical="top" wrapText="1"/>
    </xf>
    <xf numFmtId="49" fontId="25" fillId="21" borderId="10" xfId="0" applyNumberFormat="1" applyFont="1" applyFill="1" applyBorder="1" applyAlignment="1">
      <alignment horizontal="left" vertical="top"/>
    </xf>
    <xf numFmtId="49" fontId="25" fillId="21" borderId="10" xfId="0" applyNumberFormat="1" applyFont="1" applyFill="1" applyBorder="1" applyAlignment="1">
      <alignment horizontal="center" vertical="top"/>
    </xf>
    <xf numFmtId="164" fontId="26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21" fillId="0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left" vertical="top"/>
    </xf>
    <xf numFmtId="164" fontId="19" fillId="21" borderId="10" xfId="0" applyNumberFormat="1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19" fillId="21" borderId="10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0" fontId="19" fillId="21" borderId="0" xfId="0" applyFont="1" applyFill="1" applyAlignment="1">
      <alignment horizontal="left" vertical="top" wrapText="1"/>
    </xf>
    <xf numFmtId="164" fontId="25" fillId="21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164" fontId="27" fillId="21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49" fontId="0" fillId="21" borderId="10" xfId="0" applyNumberFormat="1" applyFont="1" applyFill="1" applyBorder="1" applyAlignment="1">
      <alignment horizontal="left" vertical="top" wrapText="1"/>
    </xf>
    <xf numFmtId="49" fontId="0" fillId="21" borderId="10" xfId="0" applyNumberFormat="1" applyFont="1" applyFill="1" applyBorder="1" applyAlignment="1">
      <alignment horizontal="center" vertical="top" wrapText="1"/>
    </xf>
    <xf numFmtId="164" fontId="0" fillId="21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left" vertical="top" wrapText="1"/>
    </xf>
    <xf numFmtId="0" fontId="31" fillId="21" borderId="0" xfId="0" applyFont="1" applyFill="1" applyAlignment="1">
      <alignment horizontal="left" vertical="top" wrapText="1"/>
    </xf>
    <xf numFmtId="49" fontId="33" fillId="21" borderId="10" xfId="0" applyNumberFormat="1" applyFont="1" applyFill="1" applyBorder="1" applyAlignment="1">
      <alignment horizontal="left" vertical="top"/>
    </xf>
    <xf numFmtId="49" fontId="34" fillId="25" borderId="10" xfId="0" applyNumberFormat="1" applyFont="1" applyFill="1" applyBorder="1" applyAlignment="1">
      <alignment horizontal="left" vertical="top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left" vertical="top" wrapText="1"/>
    </xf>
    <xf numFmtId="49" fontId="37" fillId="24" borderId="10" xfId="0" applyNumberFormat="1" applyFont="1" applyFill="1" applyBorder="1" applyAlignment="1">
      <alignment horizontal="left" vertical="top" wrapText="1"/>
    </xf>
    <xf numFmtId="164" fontId="38" fillId="21" borderId="10" xfId="0" applyNumberFormat="1" applyFont="1" applyFill="1" applyBorder="1" applyAlignment="1">
      <alignment horizontal="center"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35" fillId="24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49" fontId="36" fillId="21" borderId="10" xfId="0" applyNumberFormat="1" applyFont="1" applyFill="1" applyBorder="1" applyAlignment="1">
      <alignment horizontal="center" vertical="top" wrapText="1"/>
    </xf>
    <xf numFmtId="49" fontId="38" fillId="21" borderId="10" xfId="0" applyNumberFormat="1" applyFont="1" applyFill="1" applyBorder="1" applyAlignment="1">
      <alignment horizontal="center" vertical="top"/>
    </xf>
    <xf numFmtId="164" fontId="38" fillId="21" borderId="10" xfId="0" applyNumberFormat="1" applyFont="1" applyFill="1" applyBorder="1" applyAlignment="1">
      <alignment horizontal="center" vertical="top"/>
    </xf>
    <xf numFmtId="49" fontId="39" fillId="21" borderId="10" xfId="0" applyNumberFormat="1" applyFont="1" applyFill="1" applyBorder="1" applyAlignment="1">
      <alignment horizontal="center" vertical="top" wrapText="1"/>
    </xf>
    <xf numFmtId="164" fontId="39" fillId="21" borderId="10" xfId="0" applyNumberFormat="1" applyFont="1" applyFill="1" applyBorder="1" applyAlignment="1">
      <alignment horizontal="center" vertical="top" wrapText="1"/>
    </xf>
    <xf numFmtId="49" fontId="37" fillId="24" borderId="10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164" fontId="37" fillId="24" borderId="10" xfId="0" applyNumberFormat="1" applyFont="1" applyFill="1" applyBorder="1" applyAlignment="1">
      <alignment horizontal="center" vertical="top" wrapText="1"/>
    </xf>
    <xf numFmtId="164" fontId="35" fillId="24" borderId="10" xfId="0" applyNumberFormat="1" applyFont="1" applyFill="1" applyBorder="1" applyAlignment="1">
      <alignment horizontal="center" vertical="top" wrapText="1"/>
    </xf>
    <xf numFmtId="164" fontId="29" fillId="24" borderId="10" xfId="0" applyNumberFormat="1" applyFont="1" applyFill="1" applyBorder="1" applyAlignment="1">
      <alignment horizontal="center" vertical="top" wrapText="1"/>
    </xf>
    <xf numFmtId="164" fontId="37" fillId="0" borderId="10" xfId="0" applyNumberFormat="1" applyFont="1" applyFill="1" applyBorder="1" applyAlignment="1">
      <alignment horizontal="center" vertical="top" wrapText="1"/>
    </xf>
    <xf numFmtId="164" fontId="35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164" fontId="39" fillId="24" borderId="10" xfId="0" applyNumberFormat="1" applyFont="1" applyFill="1" applyBorder="1" applyAlignment="1">
      <alignment horizontal="center" vertical="top" wrapText="1"/>
    </xf>
    <xf numFmtId="49" fontId="29" fillId="21" borderId="10" xfId="0" applyNumberFormat="1" applyFont="1" applyFill="1" applyBorder="1" applyAlignment="1">
      <alignment horizontal="center" vertical="top" wrapText="1"/>
    </xf>
    <xf numFmtId="164" fontId="37" fillId="21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164" fontId="29" fillId="21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Fill="1" applyBorder="1" applyAlignment="1">
      <alignment horizontal="center" vertical="top" wrapText="1"/>
    </xf>
    <xf numFmtId="49" fontId="29" fillId="25" borderId="10" xfId="0" applyNumberFormat="1" applyFont="1" applyFill="1" applyBorder="1" applyAlignment="1">
      <alignment horizontal="center" vertical="top" wrapText="1"/>
    </xf>
    <xf numFmtId="164" fontId="29" fillId="25" borderId="10" xfId="0" applyNumberFormat="1" applyFont="1" applyFill="1" applyBorder="1" applyAlignment="1">
      <alignment horizontal="center" vertical="top" wrapText="1"/>
    </xf>
    <xf numFmtId="49" fontId="43" fillId="25" borderId="10" xfId="0" applyNumberFormat="1" applyFont="1" applyFill="1" applyBorder="1" applyAlignment="1">
      <alignment horizontal="center" vertical="top" wrapText="1"/>
    </xf>
    <xf numFmtId="49" fontId="39" fillId="21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left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9" fontId="44" fillId="26" borderId="10" xfId="0" applyNumberFormat="1" applyFont="1" applyFill="1" applyBorder="1" applyAlignment="1">
      <alignment horizontal="left" vertical="top" wrapText="1"/>
    </xf>
    <xf numFmtId="164" fontId="21" fillId="26" borderId="10" xfId="0" applyNumberFormat="1" applyFont="1" applyFill="1" applyBorder="1" applyAlignment="1">
      <alignment horizontal="center" vertical="top"/>
    </xf>
    <xf numFmtId="49" fontId="40" fillId="27" borderId="10" xfId="0" applyNumberFormat="1" applyFont="1" applyFill="1" applyBorder="1" applyAlignment="1">
      <alignment horizontal="center" vertical="top" wrapText="1"/>
    </xf>
    <xf numFmtId="49" fontId="41" fillId="26" borderId="10" xfId="0" applyNumberFormat="1" applyFont="1" applyFill="1" applyBorder="1" applyAlignment="1">
      <alignment horizontal="center" vertical="top" wrapText="1"/>
    </xf>
    <xf numFmtId="49" fontId="42" fillId="26" borderId="10" xfId="0" applyNumberFormat="1" applyFont="1" applyFill="1" applyBorder="1" applyAlignment="1">
      <alignment horizontal="center" vertical="top" wrapText="1"/>
    </xf>
    <xf numFmtId="164" fontId="42" fillId="27" borderId="10" xfId="0" applyNumberFormat="1" applyFont="1" applyFill="1" applyBorder="1" applyAlignment="1">
      <alignment horizontal="center" vertical="top" wrapText="1"/>
    </xf>
    <xf numFmtId="49" fontId="46" fillId="28" borderId="10" xfId="0" applyNumberFormat="1" applyFont="1" applyFill="1" applyBorder="1" applyAlignment="1">
      <alignment horizontal="center" vertical="top" wrapText="1"/>
    </xf>
    <xf numFmtId="49" fontId="46" fillId="29" borderId="10" xfId="0" applyNumberFormat="1" applyFont="1" applyFill="1" applyBorder="1" applyAlignment="1">
      <alignment horizontal="center" vertical="top" wrapText="1"/>
    </xf>
    <xf numFmtId="164" fontId="41" fillId="28" borderId="10" xfId="0" applyNumberFormat="1" applyFont="1" applyFill="1" applyBorder="1" applyAlignment="1">
      <alignment horizontal="center" vertical="top" wrapText="1"/>
    </xf>
    <xf numFmtId="49" fontId="45" fillId="29" borderId="10" xfId="0" applyNumberFormat="1" applyFont="1" applyFill="1" applyBorder="1" applyAlignment="1">
      <alignment horizontal="left" vertical="top" wrapText="1"/>
    </xf>
    <xf numFmtId="164" fontId="39" fillId="30" borderId="10" xfId="0" applyNumberFormat="1" applyFont="1" applyFill="1" applyBorder="1" applyAlignment="1">
      <alignment horizontal="center" vertical="top" wrapText="1"/>
    </xf>
    <xf numFmtId="49" fontId="44" fillId="31" borderId="10" xfId="0" applyNumberFormat="1" applyFont="1" applyFill="1" applyBorder="1" applyAlignment="1">
      <alignment horizontal="left" vertical="top" wrapText="1"/>
    </xf>
    <xf numFmtId="49" fontId="39" fillId="30" borderId="10" xfId="0" applyNumberFormat="1" applyFont="1" applyFill="1" applyBorder="1" applyAlignment="1">
      <alignment horizontal="center" vertical="top" wrapText="1"/>
    </xf>
    <xf numFmtId="49" fontId="39" fillId="31" borderId="10" xfId="0" applyNumberFormat="1" applyFont="1" applyFill="1" applyBorder="1" applyAlignment="1">
      <alignment horizontal="center" vertical="top" wrapText="1"/>
    </xf>
    <xf numFmtId="164" fontId="37" fillId="30" borderId="10" xfId="0" applyNumberFormat="1" applyFont="1" applyFill="1" applyBorder="1" applyAlignment="1">
      <alignment horizontal="center" vertical="top" wrapText="1"/>
    </xf>
    <xf numFmtId="164" fontId="35" fillId="26" borderId="10" xfId="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49" fontId="28" fillId="26" borderId="10" xfId="0" applyNumberFormat="1" applyFont="1" applyFill="1" applyBorder="1" applyAlignment="1">
      <alignment horizontal="left" vertical="top" wrapText="1"/>
    </xf>
    <xf numFmtId="164" fontId="23" fillId="26" borderId="10" xfId="0" applyNumberFormat="1" applyFont="1" applyFill="1" applyBorder="1" applyAlignment="1">
      <alignment horizontal="center" vertical="top"/>
    </xf>
    <xf numFmtId="164" fontId="29" fillId="27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ведомственная (2015 и 2016)'!$H$14</c:f>
              <c:strCache>
                <c:ptCount val="1"/>
                <c:pt idx="0">
                  <c:v>тыс.руб.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'7 ведомственная (2015 и 2016)'!$A$15:$G$58</c:f>
              <c:multiLvlStrCache>
                <c:ptCount val="44"/>
                <c:lvl>
                  <c:pt idx="0">
                    <c:v>КБК</c:v>
                  </c:pt>
                  <c:pt idx="1">
                    <c:v>КВР</c:v>
                  </c:pt>
                  <c:pt idx="2">
                    <c:v>5</c:v>
                  </c:pt>
                  <c:pt idx="3">
                    <c:v>778</c:v>
                  </c:pt>
                  <c:pt idx="4">
                    <c:v>0100</c:v>
                  </c:pt>
                  <c:pt idx="5">
                    <c:v>0102</c:v>
                  </c:pt>
                  <c:pt idx="6">
                    <c:v>000</c:v>
                  </c:pt>
                  <c:pt idx="7">
                    <c:v>000</c:v>
                  </c:pt>
                  <c:pt idx="8">
                    <c:v>100</c:v>
                  </c:pt>
                  <c:pt idx="9">
                    <c:v>0103</c:v>
                  </c:pt>
                  <c:pt idx="10">
                    <c:v>000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100</c:v>
                  </c:pt>
                  <c:pt idx="14">
                    <c:v>0104</c:v>
                  </c:pt>
                  <c:pt idx="15">
                    <c:v>000</c:v>
                  </c:pt>
                  <c:pt idx="16">
                    <c:v>000</c:v>
                  </c:pt>
                  <c:pt idx="17">
                    <c:v>000</c:v>
                  </c:pt>
                  <c:pt idx="18">
                    <c:v>100</c:v>
                  </c:pt>
                  <c:pt idx="19">
                    <c:v>200</c:v>
                  </c:pt>
                  <c:pt idx="20">
                    <c:v>000</c:v>
                  </c:pt>
                  <c:pt idx="21">
                    <c:v>800</c:v>
                  </c:pt>
                  <c:pt idx="22">
                    <c:v>0106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100</c:v>
                  </c:pt>
                  <c:pt idx="27">
                    <c:v>0111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800</c:v>
                  </c:pt>
                  <c:pt idx="31">
                    <c:v>0113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000</c:v>
                  </c:pt>
                  <c:pt idx="35">
                    <c:v>100</c:v>
                  </c:pt>
                  <c:pt idx="36">
                    <c:v>000</c:v>
                  </c:pt>
                  <c:pt idx="37">
                    <c:v>100</c:v>
                  </c:pt>
                  <c:pt idx="38">
                    <c:v>0200</c:v>
                  </c:pt>
                  <c:pt idx="39">
                    <c:v>0203</c:v>
                  </c:pt>
                  <c:pt idx="40">
                    <c:v>000</c:v>
                  </c:pt>
                  <c:pt idx="41">
                    <c:v>000</c:v>
                  </c:pt>
                  <c:pt idx="42">
                    <c:v>100</c:v>
                  </c:pt>
                  <c:pt idx="43">
                    <c:v>200</c:v>
                  </c:pt>
                </c:lvl>
                <c:lvl>
                  <c:pt idx="0">
                    <c:v>Наименование показателя</c:v>
                  </c:pt>
                  <c:pt idx="1">
                    <c:v>КЦСР</c:v>
                  </c:pt>
                  <c:pt idx="2">
                    <c:v>4</c:v>
                  </c:pt>
                  <c:pt idx="3">
                    <c:v>Администрация   Саринского   сельского  поселения </c:v>
                  </c:pt>
                  <c:pt idx="4">
                    <c:v>778</c:v>
                  </c:pt>
                  <c:pt idx="5">
                    <c:v>778</c:v>
                  </c:pt>
                  <c:pt idx="6">
                    <c:v>0020000</c:v>
                  </c:pt>
                  <c:pt idx="7">
                    <c:v>0020300</c:v>
                  </c:pt>
                  <c:pt idx="8">
                    <c:v>0020300</c:v>
                  </c:pt>
                  <c:pt idx="9">
                    <c:v>778</c:v>
                  </c:pt>
                  <c:pt idx="10">
                    <c:v>0020000</c:v>
                  </c:pt>
                  <c:pt idx="11">
                    <c:v>0020400</c:v>
                  </c:pt>
                  <c:pt idx="12">
                    <c:v>0020401</c:v>
                  </c:pt>
                  <c:pt idx="13">
                    <c:v>0020401</c:v>
                  </c:pt>
                  <c:pt idx="14">
                    <c:v>778</c:v>
                  </c:pt>
                  <c:pt idx="15">
                    <c:v>0020000</c:v>
                  </c:pt>
                  <c:pt idx="16">
                    <c:v>0020400</c:v>
                  </c:pt>
                  <c:pt idx="17">
                    <c:v>0020401</c:v>
                  </c:pt>
                  <c:pt idx="18">
                    <c:v>0020401</c:v>
                  </c:pt>
                  <c:pt idx="19">
                    <c:v>0020401</c:v>
                  </c:pt>
                  <c:pt idx="20">
                    <c:v>0020495</c:v>
                  </c:pt>
                  <c:pt idx="21">
                    <c:v>0020495</c:v>
                  </c:pt>
                  <c:pt idx="22">
                    <c:v>778</c:v>
                  </c:pt>
                  <c:pt idx="23">
                    <c:v>002000</c:v>
                  </c:pt>
                  <c:pt idx="24">
                    <c:v>0020400</c:v>
                  </c:pt>
                  <c:pt idx="25">
                    <c:v>0020401</c:v>
                  </c:pt>
                  <c:pt idx="26">
                    <c:v>0020401</c:v>
                  </c:pt>
                  <c:pt idx="27">
                    <c:v>778</c:v>
                  </c:pt>
                  <c:pt idx="28">
                    <c:v>0700000</c:v>
                  </c:pt>
                  <c:pt idx="29">
                    <c:v>0700500</c:v>
                  </c:pt>
                  <c:pt idx="30">
                    <c:v>0700500</c:v>
                  </c:pt>
                  <c:pt idx="31">
                    <c:v>778</c:v>
                  </c:pt>
                  <c:pt idx="32">
                    <c:v>0020000</c:v>
                  </c:pt>
                  <c:pt idx="33">
                    <c:v>0020400</c:v>
                  </c:pt>
                  <c:pt idx="34">
                    <c:v>0020401</c:v>
                  </c:pt>
                  <c:pt idx="35">
                    <c:v>0020401</c:v>
                  </c:pt>
                  <c:pt idx="36">
                    <c:v>0920306</c:v>
                  </c:pt>
                  <c:pt idx="37">
                    <c:v>0920306</c:v>
                  </c:pt>
                  <c:pt idx="38">
                    <c:v>778</c:v>
                  </c:pt>
                  <c:pt idx="39">
                    <c:v>778</c:v>
                  </c:pt>
                  <c:pt idx="40">
                    <c:v>0010000</c:v>
                  </c:pt>
                  <c:pt idx="41">
                    <c:v>0015118</c:v>
                  </c:pt>
                  <c:pt idx="42">
                    <c:v>0015118</c:v>
                  </c:pt>
                  <c:pt idx="43">
                    <c:v>0015118</c:v>
                  </c:pt>
                </c:lvl>
                <c:lvl>
                  <c:pt idx="1">
                    <c:v>КФСР</c:v>
                  </c:pt>
                  <c:pt idx="2">
                    <c:v>3</c:v>
                  </c:pt>
                  <c:pt idx="4">
                    <c:v>Общегосударственные вопросы</c:v>
                  </c:pt>
                  <c:pt idx="5">
                    <c:v>Функционирование высшего должностного лица субъекта Российской Федерации и муниципального образования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образований, в том числе: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  в том числе: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Обеспечение деятельности финансовых, налоговых и таможенных органов и органов финансового (финансово-бюджетного) надзора, в том числе: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0106</c:v>
                  </c:pt>
                  <c:pt idx="27">
                    <c:v>Резервные фонды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Другие общегосударственные вопросы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5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Национальная  оборона</c:v>
                  </c:pt>
                  <c:pt idx="39">
                    <c:v> Мобилизационная  и вневойсковая подготовка</c:v>
                  </c:pt>
                  <c:pt idx="40">
                    <c:v>0203</c:v>
                  </c:pt>
                  <c:pt idx="41">
                    <c:v>0203</c:v>
                  </c:pt>
                  <c:pt idx="42">
                    <c:v>0203</c:v>
                  </c:pt>
                  <c:pt idx="43">
                    <c:v>0203</c:v>
                  </c:pt>
                </c:lvl>
                <c:lvl>
                  <c:pt idx="1">
                    <c:v>КВСР</c:v>
                  </c:pt>
                  <c:pt idx="2">
                    <c:v>2</c:v>
                  </c:pt>
                  <c:pt idx="6">
                    <c:v>778</c:v>
                  </c:pt>
                  <c:pt idx="7">
                    <c:v>778</c:v>
                  </c:pt>
                  <c:pt idx="8">
                    <c:v>778</c:v>
                  </c:pt>
                  <c:pt idx="10">
                    <c:v>778</c:v>
                  </c:pt>
                  <c:pt idx="11">
                    <c:v>778</c:v>
                  </c:pt>
                  <c:pt idx="12">
                    <c:v>778</c:v>
                  </c:pt>
                  <c:pt idx="13">
                    <c:v>778</c:v>
                  </c:pt>
                  <c:pt idx="15">
                    <c:v>778</c:v>
                  </c:pt>
                  <c:pt idx="16">
                    <c:v>778</c:v>
                  </c:pt>
                  <c:pt idx="17">
                    <c:v>778</c:v>
                  </c:pt>
                  <c:pt idx="18">
                    <c:v>778</c:v>
                  </c:pt>
                  <c:pt idx="19">
                    <c:v>778</c:v>
                  </c:pt>
                  <c:pt idx="20">
                    <c:v>778</c:v>
                  </c:pt>
                  <c:pt idx="21">
                    <c:v>778</c:v>
                  </c:pt>
                  <c:pt idx="23">
                    <c:v>778</c:v>
                  </c:pt>
                  <c:pt idx="24">
                    <c:v>778</c:v>
                  </c:pt>
                  <c:pt idx="25">
                    <c:v>778</c:v>
                  </c:pt>
                  <c:pt idx="26">
                    <c:v>778</c:v>
                  </c:pt>
                  <c:pt idx="28">
                    <c:v>778</c:v>
                  </c:pt>
                  <c:pt idx="29">
                    <c:v>778</c:v>
                  </c:pt>
                  <c:pt idx="30">
                    <c:v>778</c:v>
                  </c:pt>
                  <c:pt idx="32">
                    <c:v>778</c:v>
                  </c:pt>
                  <c:pt idx="33">
                    <c:v>778</c:v>
                  </c:pt>
                  <c:pt idx="34">
                    <c:v>778</c:v>
                  </c:pt>
                  <c:pt idx="35">
                    <c:v>778</c:v>
                  </c:pt>
                  <c:pt idx="36">
                    <c:v>778</c:v>
                  </c:pt>
                  <c:pt idx="37">
                    <c:v>778</c:v>
                  </c:pt>
                  <c:pt idx="40">
                    <c:v>778</c:v>
                  </c:pt>
                  <c:pt idx="41">
                    <c:v>778</c:v>
                  </c:pt>
                  <c:pt idx="42">
                    <c:v>778</c:v>
                  </c:pt>
                  <c:pt idx="43">
                    <c:v>778</c:v>
                  </c:pt>
                </c:lvl>
                <c:lvl>
                  <c:pt idx="2">
                    <c:v>1</c:v>
                  </c:pt>
                  <c:pt idx="6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7">
                    <c:v>Глава муниципального образования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0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11">
                    <c:v>Центральный аппарат</c:v>
                  </c:pt>
                  <c:pt idx="12">
                    <c:v>Расходы за счет местного бюджета на организацию работы аппарата управления</c:v>
                  </c:pt>
                  <c:pt idx="1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5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16">
                    <c:v>Центральный аппарат</c:v>
                  </c:pt>
                  <c:pt idx="17">
                    <c:v>Расходы за счет местного бюджета на организацию работы аппарата управления</c:v>
                  </c:pt>
                  <c:pt idx="1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9">
                    <c:v>Закупка товаров, работ и услуг для государственных (муниципальных) нужд</c:v>
                  </c:pt>
                  <c:pt idx="20">
                    <c:v>Уплата налога на имущество организаций и земельного налога</c:v>
                  </c:pt>
                  <c:pt idx="21">
                    <c:v>Иные бюджетные ассигнования</c:v>
                  </c:pt>
                  <c:pt idx="23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24">
                    <c:v>Центральный аппарат</c:v>
                  </c:pt>
                  <c:pt idx="25">
                    <c:v>Расходы за счет местного бюджета на организацию работы аппарата управления</c:v>
                  </c:pt>
                  <c:pt idx="26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28">
                    <c:v>Резервные фонды</c:v>
                  </c:pt>
                  <c:pt idx="29">
                    <c:v>Резервные фонды местных администраций</c:v>
                  </c:pt>
                  <c:pt idx="30">
                    <c:v>Иные бюджетные ассигнования</c:v>
                  </c:pt>
                  <c:pt idx="32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33">
                    <c:v>Центральный аппарат</c:v>
                  </c:pt>
                  <c:pt idx="34">
                    <c:v>Расходы за счет местного бюджета на организацию работы аппарата управления</c:v>
                  </c:pt>
                  <c:pt idx="3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36">
                    <c:v>Выполнение других обязательств муниципальных образований</c:v>
                  </c:pt>
                  <c:pt idx="37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40">
                    <c:v> Руководство  и управление в сфере установленных  функций  </c:v>
                  </c:pt>
                  <c:pt idx="41">
                    <c:v> Осуществление первичного воинского учета  на территориях ,где отсутствуют  военные комиссариаты</c:v>
                  </c:pt>
                  <c:pt idx="4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43">
                    <c:v>Закупка товаров, работ и услуг для государственных (муниципальных) нужд</c:v>
                  </c:pt>
                </c:lvl>
              </c:multiLvlStrCache>
            </c:multiLvlStrRef>
          </c:cat>
          <c:val>
            <c:numRef>
              <c:f>'7 ведомственная (2015 и 2016)'!$H$15:$H$58</c:f>
              <c:numCache>
                <c:ptCount val="44"/>
                <c:pt idx="1">
                  <c:v>0</c:v>
                </c:pt>
                <c:pt idx="3">
                  <c:v>5262.92</c:v>
                </c:pt>
                <c:pt idx="4">
                  <c:v>1841.9</c:v>
                </c:pt>
                <c:pt idx="5">
                  <c:v>430.7</c:v>
                </c:pt>
                <c:pt idx="6">
                  <c:v>430.7</c:v>
                </c:pt>
                <c:pt idx="7">
                  <c:v>430.7</c:v>
                </c:pt>
                <c:pt idx="8">
                  <c:v>430.7</c:v>
                </c:pt>
                <c:pt idx="9">
                  <c:v>141.9</c:v>
                </c:pt>
                <c:pt idx="10">
                  <c:v>141.9</c:v>
                </c:pt>
                <c:pt idx="11">
                  <c:v>141.9</c:v>
                </c:pt>
                <c:pt idx="12">
                  <c:v>141.9</c:v>
                </c:pt>
                <c:pt idx="13">
                  <c:v>141.9</c:v>
                </c:pt>
                <c:pt idx="14">
                  <c:v>857.6</c:v>
                </c:pt>
                <c:pt idx="15">
                  <c:v>857.6</c:v>
                </c:pt>
                <c:pt idx="16">
                  <c:v>857.6</c:v>
                </c:pt>
                <c:pt idx="17">
                  <c:v>857.6</c:v>
                </c:pt>
                <c:pt idx="18">
                  <c:v>750.8</c:v>
                </c:pt>
                <c:pt idx="19">
                  <c:v>48</c:v>
                </c:pt>
                <c:pt idx="20">
                  <c:v>55.8</c:v>
                </c:pt>
                <c:pt idx="21">
                  <c:v>55.8</c:v>
                </c:pt>
                <c:pt idx="22">
                  <c:v>270.7</c:v>
                </c:pt>
                <c:pt idx="23">
                  <c:v>270.7</c:v>
                </c:pt>
                <c:pt idx="24">
                  <c:v>270.7</c:v>
                </c:pt>
                <c:pt idx="25">
                  <c:v>270.7</c:v>
                </c:pt>
                <c:pt idx="26">
                  <c:v>270.7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141</c:v>
                </c:pt>
                <c:pt idx="32">
                  <c:v>141</c:v>
                </c:pt>
                <c:pt idx="33">
                  <c:v>141</c:v>
                </c:pt>
                <c:pt idx="34">
                  <c:v>141</c:v>
                </c:pt>
                <c:pt idx="35">
                  <c:v>141</c:v>
                </c:pt>
                <c:pt idx="38">
                  <c:v>0</c:v>
                </c:pt>
                <c:pt idx="39">
                  <c:v>179.2</c:v>
                </c:pt>
                <c:pt idx="40">
                  <c:v>179.2</c:v>
                </c:pt>
                <c:pt idx="41">
                  <c:v>179.2</c:v>
                </c:pt>
                <c:pt idx="42">
                  <c:v>162.9</c:v>
                </c:pt>
                <c:pt idx="43">
                  <c:v>16.3</c:v>
                </c:pt>
              </c:numCache>
            </c:numRef>
          </c:val>
        </c:ser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SheetLayoutView="100" workbookViewId="0" topLeftCell="A1">
      <selection activeCell="H7" sqref="H7"/>
    </sheetView>
  </sheetViews>
  <sheetFormatPr defaultColWidth="9.140625" defaultRowHeight="21.75" customHeight="1"/>
  <cols>
    <col min="1" max="1" width="44.8515625" style="0" customWidth="1"/>
    <col min="2" max="2" width="8.57421875" style="0" customWidth="1"/>
    <col min="3" max="3" width="7.28125" style="0" customWidth="1"/>
    <col min="4" max="4" width="8.421875" style="0" customWidth="1"/>
    <col min="5" max="5" width="6.7109375" style="0" customWidth="1"/>
    <col min="6" max="6" width="0" style="0" hidden="1" customWidth="1"/>
    <col min="7" max="7" width="12.8515625" style="0" customWidth="1"/>
    <col min="8" max="8" width="12.421875" style="0" customWidth="1"/>
  </cols>
  <sheetData>
    <row r="1" spans="5:8" ht="12.75" customHeight="1">
      <c r="E1" s="1"/>
      <c r="H1" s="1" t="s">
        <v>263</v>
      </c>
    </row>
    <row r="2" spans="5:8" ht="12.75" customHeight="1">
      <c r="E2" s="1"/>
      <c r="H2" s="1" t="s">
        <v>0</v>
      </c>
    </row>
    <row r="3" spans="5:8" ht="12.75" customHeight="1">
      <c r="E3" s="1"/>
      <c r="H3" s="1" t="s">
        <v>221</v>
      </c>
    </row>
    <row r="4" spans="5:8" ht="12.75" customHeight="1">
      <c r="E4" s="2"/>
      <c r="H4" s="1" t="s">
        <v>265</v>
      </c>
    </row>
    <row r="5" spans="5:8" ht="12.75" customHeight="1">
      <c r="E5" s="2"/>
      <c r="H5" s="1" t="s">
        <v>228</v>
      </c>
    </row>
    <row r="6" spans="5:8" ht="12.75" customHeight="1">
      <c r="E6" s="1"/>
      <c r="H6" s="1" t="s">
        <v>268</v>
      </c>
    </row>
    <row r="7" ht="12" customHeight="1"/>
    <row r="8" ht="12.75" customHeight="1" hidden="1"/>
    <row r="9" ht="12.75" customHeight="1"/>
    <row r="10" spans="1:8" ht="27" customHeight="1">
      <c r="A10" s="145" t="s">
        <v>256</v>
      </c>
      <c r="B10" s="145"/>
      <c r="C10" s="145"/>
      <c r="D10" s="145"/>
      <c r="E10" s="145"/>
      <c r="F10" s="145"/>
      <c r="G10" s="145"/>
      <c r="H10" s="145"/>
    </row>
    <row r="11" spans="1:6" ht="1.5" customHeight="1" hidden="1">
      <c r="A11" s="3"/>
      <c r="B11" s="3"/>
      <c r="C11" s="3"/>
      <c r="D11" s="3"/>
      <c r="E11" s="3"/>
      <c r="F11" s="3"/>
    </row>
    <row r="12" spans="1:6" ht="12.75" customHeight="1" hidden="1">
      <c r="A12" s="4"/>
      <c r="B12" s="4"/>
      <c r="C12" s="4"/>
      <c r="D12" s="4"/>
      <c r="E12" s="4"/>
      <c r="F12" s="4"/>
    </row>
    <row r="13" spans="1:5" ht="12.75" customHeight="1" hidden="1">
      <c r="A13" s="4"/>
      <c r="B13" s="4"/>
      <c r="C13" s="4"/>
      <c r="D13" s="4"/>
      <c r="E13" s="4"/>
    </row>
    <row r="14" spans="1:8" ht="13.5" customHeight="1">
      <c r="A14" s="5"/>
      <c r="B14" s="5"/>
      <c r="H14" s="1" t="s">
        <v>259</v>
      </c>
    </row>
    <row r="15" spans="1:8" ht="21.75" customHeight="1">
      <c r="A15" s="146" t="s">
        <v>2</v>
      </c>
      <c r="B15" s="146" t="s">
        <v>3</v>
      </c>
      <c r="C15" s="146"/>
      <c r="D15" s="146"/>
      <c r="E15" s="146"/>
      <c r="F15" s="7"/>
      <c r="G15" s="147" t="s">
        <v>4</v>
      </c>
      <c r="H15" s="147"/>
    </row>
    <row r="16" spans="1:8" ht="30.75" customHeight="1">
      <c r="A16" s="146"/>
      <c r="B16" s="6" t="s">
        <v>5</v>
      </c>
      <c r="C16" s="6" t="s">
        <v>6</v>
      </c>
      <c r="D16" s="6" t="s">
        <v>7</v>
      </c>
      <c r="E16" s="6" t="s">
        <v>8</v>
      </c>
      <c r="F16" s="9" t="s">
        <v>9</v>
      </c>
      <c r="G16" s="9" t="s">
        <v>11</v>
      </c>
      <c r="H16" s="9" t="s">
        <v>257</v>
      </c>
    </row>
    <row r="17" spans="1:8" ht="16.5" customHeight="1">
      <c r="A17" s="10" t="s">
        <v>12</v>
      </c>
      <c r="B17" s="10" t="s">
        <v>13</v>
      </c>
      <c r="C17" s="10" t="s">
        <v>14</v>
      </c>
      <c r="D17" s="10" t="s">
        <v>15</v>
      </c>
      <c r="E17" s="10" t="s">
        <v>16</v>
      </c>
      <c r="F17" s="10" t="s">
        <v>17</v>
      </c>
      <c r="G17" s="10"/>
      <c r="H17" s="10"/>
    </row>
    <row r="18" spans="1:8" ht="27" customHeight="1">
      <c r="A18" s="11" t="s">
        <v>222</v>
      </c>
      <c r="B18" s="103" t="s">
        <v>225</v>
      </c>
      <c r="C18" s="103"/>
      <c r="D18" s="103"/>
      <c r="E18" s="103"/>
      <c r="F18" s="104">
        <f>F19+F31</f>
        <v>3147.7929999999997</v>
      </c>
      <c r="G18" s="104">
        <v>4943.89</v>
      </c>
      <c r="H18" s="104">
        <v>5262.92</v>
      </c>
    </row>
    <row r="19" spans="1:8" ht="19.5" customHeight="1">
      <c r="A19" s="11" t="s">
        <v>19</v>
      </c>
      <c r="B19" s="103" t="s">
        <v>225</v>
      </c>
      <c r="C19" s="103" t="s">
        <v>20</v>
      </c>
      <c r="D19" s="103"/>
      <c r="E19" s="103"/>
      <c r="F19" s="104">
        <f>F21+F32</f>
        <v>2340.97</v>
      </c>
      <c r="G19" s="104">
        <v>1841.9</v>
      </c>
      <c r="H19" s="104">
        <v>1841.9</v>
      </c>
    </row>
    <row r="20" spans="1:8" ht="33.75" customHeight="1">
      <c r="A20" s="14" t="s">
        <v>21</v>
      </c>
      <c r="B20" s="105" t="s">
        <v>225</v>
      </c>
      <c r="C20" s="106" t="s">
        <v>22</v>
      </c>
      <c r="D20" s="106"/>
      <c r="E20" s="106"/>
      <c r="F20" s="107">
        <f>F21+F28</f>
        <v>2334.97</v>
      </c>
      <c r="G20" s="107">
        <v>430.7</v>
      </c>
      <c r="H20" s="107">
        <v>430.7</v>
      </c>
    </row>
    <row r="21" spans="1:8" ht="37.5" customHeight="1">
      <c r="A21" s="90" t="s">
        <v>23</v>
      </c>
      <c r="B21" s="98" t="s">
        <v>225</v>
      </c>
      <c r="C21" s="97" t="s">
        <v>22</v>
      </c>
      <c r="D21" s="97" t="s">
        <v>24</v>
      </c>
      <c r="E21" s="97" t="s">
        <v>25</v>
      </c>
      <c r="F21" s="107">
        <f>F22+F30</f>
        <v>2330.97</v>
      </c>
      <c r="G21" s="108">
        <v>430.7</v>
      </c>
      <c r="H21" s="108">
        <v>430.7</v>
      </c>
    </row>
    <row r="22" spans="1:8" ht="15.75" customHeight="1">
      <c r="A22" s="91" t="s">
        <v>26</v>
      </c>
      <c r="B22" s="98" t="s">
        <v>225</v>
      </c>
      <c r="C22" s="99" t="s">
        <v>22</v>
      </c>
      <c r="D22" s="99" t="s">
        <v>27</v>
      </c>
      <c r="E22" s="99" t="s">
        <v>25</v>
      </c>
      <c r="F22" s="108">
        <f>F23</f>
        <v>1524.147</v>
      </c>
      <c r="G22" s="108">
        <v>430.7</v>
      </c>
      <c r="H22" s="108">
        <v>430.7</v>
      </c>
    </row>
    <row r="23" spans="1:8" ht="51.75" customHeight="1">
      <c r="A23" s="78" t="s">
        <v>230</v>
      </c>
      <c r="B23" s="96" t="s">
        <v>225</v>
      </c>
      <c r="C23" s="97" t="s">
        <v>22</v>
      </c>
      <c r="D23" s="97" t="s">
        <v>27</v>
      </c>
      <c r="E23" s="97" t="s">
        <v>229</v>
      </c>
      <c r="F23" s="108">
        <f>F25+F27</f>
        <v>1524.147</v>
      </c>
      <c r="G23" s="108">
        <v>430.7</v>
      </c>
      <c r="H23" s="108">
        <v>430.7</v>
      </c>
    </row>
    <row r="24" spans="1:8" ht="46.5" customHeight="1">
      <c r="A24" s="14" t="s">
        <v>30</v>
      </c>
      <c r="B24" s="105" t="s">
        <v>225</v>
      </c>
      <c r="C24" s="106" t="s">
        <v>31</v>
      </c>
      <c r="D24" s="99"/>
      <c r="E24" s="99"/>
      <c r="F24" s="108">
        <f>F25</f>
        <v>1520.147</v>
      </c>
      <c r="G24" s="107">
        <v>141.9</v>
      </c>
      <c r="H24" s="107">
        <v>141.9</v>
      </c>
    </row>
    <row r="25" spans="1:8" ht="39.75" customHeight="1">
      <c r="A25" s="90" t="s">
        <v>23</v>
      </c>
      <c r="B25" s="96" t="s">
        <v>225</v>
      </c>
      <c r="C25" s="97" t="s">
        <v>31</v>
      </c>
      <c r="D25" s="97" t="s">
        <v>24</v>
      </c>
      <c r="E25" s="97" t="s">
        <v>25</v>
      </c>
      <c r="F25" s="108">
        <f>F26</f>
        <v>1520.147</v>
      </c>
      <c r="G25" s="108">
        <v>141.9</v>
      </c>
      <c r="H25" s="108">
        <v>141.9</v>
      </c>
    </row>
    <row r="26" spans="1:8" ht="17.25" customHeight="1">
      <c r="A26" s="91" t="s">
        <v>32</v>
      </c>
      <c r="B26" s="96" t="s">
        <v>225</v>
      </c>
      <c r="C26" s="97" t="s">
        <v>31</v>
      </c>
      <c r="D26" s="97" t="s">
        <v>33</v>
      </c>
      <c r="E26" s="97" t="s">
        <v>25</v>
      </c>
      <c r="F26" s="109">
        <v>1520.147</v>
      </c>
      <c r="G26" s="109">
        <v>141.9</v>
      </c>
      <c r="H26" s="109">
        <v>141.9</v>
      </c>
    </row>
    <row r="27" spans="1:8" ht="25.5" customHeight="1">
      <c r="A27" s="91" t="s">
        <v>34</v>
      </c>
      <c r="B27" s="98" t="s">
        <v>225</v>
      </c>
      <c r="C27" s="99" t="s">
        <v>31</v>
      </c>
      <c r="D27" s="99" t="s">
        <v>35</v>
      </c>
      <c r="E27" s="99" t="s">
        <v>25</v>
      </c>
      <c r="F27" s="108">
        <f>F28</f>
        <v>4</v>
      </c>
      <c r="G27" s="108">
        <v>141.9</v>
      </c>
      <c r="H27" s="108">
        <v>141.9</v>
      </c>
    </row>
    <row r="28" spans="1:8" ht="51.75" customHeight="1">
      <c r="A28" s="78" t="s">
        <v>230</v>
      </c>
      <c r="B28" s="96" t="s">
        <v>225</v>
      </c>
      <c r="C28" s="97" t="s">
        <v>31</v>
      </c>
      <c r="D28" s="97" t="s">
        <v>35</v>
      </c>
      <c r="E28" s="97" t="s">
        <v>229</v>
      </c>
      <c r="F28" s="109">
        <v>4</v>
      </c>
      <c r="G28" s="109">
        <v>141.9</v>
      </c>
      <c r="H28" s="109">
        <v>141.9</v>
      </c>
    </row>
    <row r="29" spans="1:8" ht="45" customHeight="1">
      <c r="A29" s="14" t="s">
        <v>36</v>
      </c>
      <c r="B29" s="105" t="s">
        <v>225</v>
      </c>
      <c r="C29" s="106" t="s">
        <v>37</v>
      </c>
      <c r="D29" s="99"/>
      <c r="E29" s="99"/>
      <c r="F29" s="108">
        <f>F30</f>
        <v>806.823</v>
      </c>
      <c r="G29" s="107">
        <v>857.6</v>
      </c>
      <c r="H29" s="107">
        <v>857.6</v>
      </c>
    </row>
    <row r="30" spans="1:8" ht="36.75" customHeight="1">
      <c r="A30" s="90" t="s">
        <v>23</v>
      </c>
      <c r="B30" s="96" t="s">
        <v>225</v>
      </c>
      <c r="C30" s="97" t="s">
        <v>37</v>
      </c>
      <c r="D30" s="97" t="s">
        <v>24</v>
      </c>
      <c r="E30" s="97" t="s">
        <v>25</v>
      </c>
      <c r="F30" s="108">
        <f>F31</f>
        <v>806.823</v>
      </c>
      <c r="G30" s="107">
        <v>857.6</v>
      </c>
      <c r="H30" s="107">
        <v>857.6</v>
      </c>
    </row>
    <row r="31" spans="1:8" ht="21.75" customHeight="1">
      <c r="A31" s="91" t="s">
        <v>32</v>
      </c>
      <c r="B31" s="96" t="s">
        <v>225</v>
      </c>
      <c r="C31" s="97" t="s">
        <v>37</v>
      </c>
      <c r="D31" s="97" t="s">
        <v>33</v>
      </c>
      <c r="E31" s="97" t="s">
        <v>25</v>
      </c>
      <c r="F31" s="109">
        <v>806.823</v>
      </c>
      <c r="G31" s="107">
        <v>857.6</v>
      </c>
      <c r="H31" s="107">
        <v>857.6</v>
      </c>
    </row>
    <row r="32" spans="1:8" ht="22.5" customHeight="1">
      <c r="A32" s="91" t="s">
        <v>34</v>
      </c>
      <c r="B32" s="98" t="s">
        <v>225</v>
      </c>
      <c r="C32" s="99" t="s">
        <v>37</v>
      </c>
      <c r="D32" s="97" t="s">
        <v>35</v>
      </c>
      <c r="E32" s="97" t="s">
        <v>25</v>
      </c>
      <c r="F32" s="107">
        <f>F33</f>
        <v>10</v>
      </c>
      <c r="G32" s="107">
        <v>857.6</v>
      </c>
      <c r="H32" s="107">
        <v>857.6</v>
      </c>
    </row>
    <row r="33" spans="1:8" ht="51" customHeight="1">
      <c r="A33" s="78" t="s">
        <v>230</v>
      </c>
      <c r="B33" s="96" t="s">
        <v>225</v>
      </c>
      <c r="C33" s="97" t="s">
        <v>37</v>
      </c>
      <c r="D33" s="97" t="s">
        <v>35</v>
      </c>
      <c r="E33" s="97" t="s">
        <v>229</v>
      </c>
      <c r="F33" s="108">
        <f>F36</f>
        <v>10</v>
      </c>
      <c r="G33" s="108">
        <v>750.8</v>
      </c>
      <c r="H33" s="108">
        <v>750.8</v>
      </c>
    </row>
    <row r="34" spans="1:8" ht="27" customHeight="1">
      <c r="A34" s="78" t="s">
        <v>232</v>
      </c>
      <c r="B34" s="96" t="s">
        <v>225</v>
      </c>
      <c r="C34" s="97" t="s">
        <v>37</v>
      </c>
      <c r="D34" s="97" t="s">
        <v>35</v>
      </c>
      <c r="E34" s="97" t="s">
        <v>231</v>
      </c>
      <c r="F34" s="108"/>
      <c r="G34" s="108">
        <v>48</v>
      </c>
      <c r="H34" s="108">
        <v>48</v>
      </c>
    </row>
    <row r="35" spans="1:8" ht="25.5" customHeight="1">
      <c r="A35" s="91" t="s">
        <v>38</v>
      </c>
      <c r="B35" s="96" t="s">
        <v>225</v>
      </c>
      <c r="C35" s="97" t="s">
        <v>37</v>
      </c>
      <c r="D35" s="97" t="s">
        <v>233</v>
      </c>
      <c r="E35" s="97" t="s">
        <v>25</v>
      </c>
      <c r="F35" s="109">
        <v>10</v>
      </c>
      <c r="G35" s="109">
        <v>55.8</v>
      </c>
      <c r="H35" s="109">
        <v>55.8</v>
      </c>
    </row>
    <row r="36" spans="1:8" ht="15" customHeight="1">
      <c r="A36" s="78" t="s">
        <v>234</v>
      </c>
      <c r="B36" s="96" t="s">
        <v>225</v>
      </c>
      <c r="C36" s="97" t="s">
        <v>37</v>
      </c>
      <c r="D36" s="97" t="s">
        <v>233</v>
      </c>
      <c r="E36" s="97" t="s">
        <v>235</v>
      </c>
      <c r="F36" s="109">
        <v>10</v>
      </c>
      <c r="G36" s="109">
        <v>55.8</v>
      </c>
      <c r="H36" s="109">
        <v>55.8</v>
      </c>
    </row>
    <row r="37" spans="1:8" ht="36.75" customHeight="1">
      <c r="A37" s="14" t="s">
        <v>39</v>
      </c>
      <c r="B37" s="106" t="s">
        <v>225</v>
      </c>
      <c r="C37" s="106" t="s">
        <v>40</v>
      </c>
      <c r="D37" s="97"/>
      <c r="E37" s="97"/>
      <c r="F37" s="107">
        <f>F38</f>
        <v>1071.8</v>
      </c>
      <c r="G37" s="107">
        <v>270.7</v>
      </c>
      <c r="H37" s="107">
        <v>270.7</v>
      </c>
    </row>
    <row r="38" spans="1:8" ht="39" customHeight="1">
      <c r="A38" s="90" t="s">
        <v>23</v>
      </c>
      <c r="B38" s="99" t="s">
        <v>225</v>
      </c>
      <c r="C38" s="97" t="s">
        <v>40</v>
      </c>
      <c r="D38" s="97" t="s">
        <v>41</v>
      </c>
      <c r="E38" s="97" t="s">
        <v>25</v>
      </c>
      <c r="F38" s="107">
        <f>F39</f>
        <v>1071.8</v>
      </c>
      <c r="G38" s="108">
        <v>270.7</v>
      </c>
      <c r="H38" s="108">
        <v>270.7</v>
      </c>
    </row>
    <row r="39" spans="1:8" ht="17.25" customHeight="1">
      <c r="A39" s="91" t="s">
        <v>32</v>
      </c>
      <c r="B39" s="98" t="s">
        <v>225</v>
      </c>
      <c r="C39" s="99" t="s">
        <v>40</v>
      </c>
      <c r="D39" s="99" t="s">
        <v>33</v>
      </c>
      <c r="E39" s="99" t="s">
        <v>25</v>
      </c>
      <c r="F39" s="108">
        <f>F40</f>
        <v>1071.8</v>
      </c>
      <c r="G39" s="108">
        <v>270.7</v>
      </c>
      <c r="H39" s="108">
        <v>270.7</v>
      </c>
    </row>
    <row r="40" spans="1:8" ht="27" customHeight="1">
      <c r="A40" s="91" t="s">
        <v>34</v>
      </c>
      <c r="B40" s="96" t="s">
        <v>225</v>
      </c>
      <c r="C40" s="97" t="s">
        <v>40</v>
      </c>
      <c r="D40" s="97" t="s">
        <v>35</v>
      </c>
      <c r="E40" s="97" t="s">
        <v>25</v>
      </c>
      <c r="F40" s="109">
        <v>1071.8</v>
      </c>
      <c r="G40" s="109">
        <v>270.7</v>
      </c>
      <c r="H40" s="109">
        <v>270.7</v>
      </c>
    </row>
    <row r="41" spans="1:8" ht="53.25" customHeight="1">
      <c r="A41" s="78" t="s">
        <v>230</v>
      </c>
      <c r="B41" s="96" t="s">
        <v>225</v>
      </c>
      <c r="C41" s="97" t="s">
        <v>40</v>
      </c>
      <c r="D41" s="97" t="s">
        <v>35</v>
      </c>
      <c r="E41" s="97" t="s">
        <v>229</v>
      </c>
      <c r="F41" s="107"/>
      <c r="G41" s="108">
        <v>270.7</v>
      </c>
      <c r="H41" s="108">
        <v>270.7</v>
      </c>
    </row>
    <row r="42" spans="1:8" ht="16.5" customHeight="1">
      <c r="A42" s="14" t="s">
        <v>42</v>
      </c>
      <c r="B42" s="105" t="s">
        <v>225</v>
      </c>
      <c r="C42" s="106" t="s">
        <v>43</v>
      </c>
      <c r="D42" s="97"/>
      <c r="E42" s="97"/>
      <c r="F42" s="110"/>
      <c r="G42" s="110">
        <v>0</v>
      </c>
      <c r="H42" s="110">
        <v>0</v>
      </c>
    </row>
    <row r="43" spans="1:8" ht="16.5" customHeight="1">
      <c r="A43" s="90" t="s">
        <v>42</v>
      </c>
      <c r="B43" s="96" t="s">
        <v>225</v>
      </c>
      <c r="C43" s="97" t="s">
        <v>43</v>
      </c>
      <c r="D43" s="97" t="s">
        <v>44</v>
      </c>
      <c r="E43" s="97" t="s">
        <v>25</v>
      </c>
      <c r="F43" s="110"/>
      <c r="G43" s="110">
        <v>0</v>
      </c>
      <c r="H43" s="110">
        <v>0</v>
      </c>
    </row>
    <row r="44" spans="1:8" ht="18.75" customHeight="1">
      <c r="A44" s="92" t="s">
        <v>45</v>
      </c>
      <c r="B44" s="98" t="s">
        <v>225</v>
      </c>
      <c r="C44" s="99" t="s">
        <v>43</v>
      </c>
      <c r="D44" s="99" t="s">
        <v>46</v>
      </c>
      <c r="E44" s="99" t="s">
        <v>25</v>
      </c>
      <c r="F44" s="111"/>
      <c r="G44" s="111">
        <v>0</v>
      </c>
      <c r="H44" s="111">
        <v>0</v>
      </c>
    </row>
    <row r="45" spans="1:8" ht="17.25" customHeight="1">
      <c r="A45" s="78" t="s">
        <v>234</v>
      </c>
      <c r="B45" s="96" t="s">
        <v>225</v>
      </c>
      <c r="C45" s="97" t="s">
        <v>43</v>
      </c>
      <c r="D45" s="97" t="s">
        <v>46</v>
      </c>
      <c r="E45" s="97" t="s">
        <v>235</v>
      </c>
      <c r="F45" s="109"/>
      <c r="G45" s="109">
        <v>0</v>
      </c>
      <c r="H45" s="109">
        <v>0</v>
      </c>
    </row>
    <row r="46" spans="1:8" ht="15" customHeight="1">
      <c r="A46" s="14" t="s">
        <v>49</v>
      </c>
      <c r="B46" s="105" t="s">
        <v>225</v>
      </c>
      <c r="C46" s="106" t="s">
        <v>50</v>
      </c>
      <c r="D46" s="97"/>
      <c r="E46" s="97"/>
      <c r="F46" s="111"/>
      <c r="G46" s="110">
        <v>141</v>
      </c>
      <c r="H46" s="110">
        <v>141</v>
      </c>
    </row>
    <row r="47" spans="1:8" ht="39" customHeight="1">
      <c r="A47" s="90" t="s">
        <v>23</v>
      </c>
      <c r="B47" s="96" t="s">
        <v>225</v>
      </c>
      <c r="C47" s="97" t="s">
        <v>50</v>
      </c>
      <c r="D47" s="97" t="s">
        <v>24</v>
      </c>
      <c r="E47" s="97" t="s">
        <v>25</v>
      </c>
      <c r="F47" s="111"/>
      <c r="G47" s="111">
        <v>141</v>
      </c>
      <c r="H47" s="111">
        <v>141</v>
      </c>
    </row>
    <row r="48" spans="1:8" ht="16.5" customHeight="1">
      <c r="A48" s="91" t="s">
        <v>32</v>
      </c>
      <c r="B48" s="96" t="s">
        <v>225</v>
      </c>
      <c r="C48" s="97" t="s">
        <v>50</v>
      </c>
      <c r="D48" s="97" t="s">
        <v>33</v>
      </c>
      <c r="E48" s="97" t="s">
        <v>25</v>
      </c>
      <c r="F48" s="110"/>
      <c r="G48" s="111">
        <v>141</v>
      </c>
      <c r="H48" s="111">
        <v>141</v>
      </c>
    </row>
    <row r="49" spans="1:8" ht="25.5" customHeight="1">
      <c r="A49" s="91" t="s">
        <v>34</v>
      </c>
      <c r="B49" s="98" t="s">
        <v>225</v>
      </c>
      <c r="C49" s="99" t="s">
        <v>50</v>
      </c>
      <c r="D49" s="99" t="s">
        <v>35</v>
      </c>
      <c r="E49" s="99" t="s">
        <v>25</v>
      </c>
      <c r="F49" s="99" t="s">
        <v>25</v>
      </c>
      <c r="G49" s="111">
        <v>141</v>
      </c>
      <c r="H49" s="111">
        <v>141</v>
      </c>
    </row>
    <row r="50" spans="1:8" ht="51" customHeight="1">
      <c r="A50" s="78" t="s">
        <v>230</v>
      </c>
      <c r="B50" s="96" t="s">
        <v>225</v>
      </c>
      <c r="C50" s="97" t="s">
        <v>50</v>
      </c>
      <c r="D50" s="97" t="s">
        <v>35</v>
      </c>
      <c r="E50" s="97" t="s">
        <v>229</v>
      </c>
      <c r="F50" s="109"/>
      <c r="G50" s="109">
        <v>141</v>
      </c>
      <c r="H50" s="109">
        <v>141</v>
      </c>
    </row>
    <row r="51" spans="1:8" ht="25.5" customHeight="1">
      <c r="A51" s="91" t="s">
        <v>227</v>
      </c>
      <c r="B51" s="96" t="s">
        <v>225</v>
      </c>
      <c r="C51" s="97" t="s">
        <v>50</v>
      </c>
      <c r="D51" s="97" t="s">
        <v>226</v>
      </c>
      <c r="E51" s="97" t="s">
        <v>25</v>
      </c>
      <c r="F51" s="109"/>
      <c r="G51" s="109"/>
      <c r="H51" s="109"/>
    </row>
    <row r="52" spans="1:8" ht="50.25" customHeight="1">
      <c r="A52" s="78" t="s">
        <v>230</v>
      </c>
      <c r="B52" s="96" t="s">
        <v>225</v>
      </c>
      <c r="C52" s="97" t="s">
        <v>50</v>
      </c>
      <c r="D52" s="97" t="s">
        <v>226</v>
      </c>
      <c r="E52" s="97" t="s">
        <v>229</v>
      </c>
      <c r="F52" s="109"/>
      <c r="G52" s="109"/>
      <c r="H52" s="109"/>
    </row>
    <row r="53" spans="1:8" ht="24" customHeight="1">
      <c r="A53" s="11" t="s">
        <v>51</v>
      </c>
      <c r="B53" s="103" t="s">
        <v>225</v>
      </c>
      <c r="C53" s="103" t="s">
        <v>52</v>
      </c>
      <c r="D53" s="103"/>
      <c r="E53" s="103"/>
      <c r="F53" s="109"/>
      <c r="G53" s="103" t="s">
        <v>261</v>
      </c>
      <c r="H53" s="103" t="s">
        <v>261</v>
      </c>
    </row>
    <row r="54" spans="1:8" ht="18" customHeight="1">
      <c r="A54" s="78" t="s">
        <v>53</v>
      </c>
      <c r="B54" s="96" t="s">
        <v>225</v>
      </c>
      <c r="C54" s="97" t="s">
        <v>54</v>
      </c>
      <c r="D54" s="97"/>
      <c r="E54" s="97"/>
      <c r="F54" s="110"/>
      <c r="G54" s="110">
        <v>179.2</v>
      </c>
      <c r="H54" s="110">
        <v>179.2</v>
      </c>
    </row>
    <row r="55" spans="1:8" ht="27" customHeight="1">
      <c r="A55" s="78" t="s">
        <v>186</v>
      </c>
      <c r="B55" s="96" t="s">
        <v>225</v>
      </c>
      <c r="C55" s="97" t="s">
        <v>54</v>
      </c>
      <c r="D55" s="97" t="s">
        <v>106</v>
      </c>
      <c r="E55" s="97" t="s">
        <v>25</v>
      </c>
      <c r="F55" s="111"/>
      <c r="G55" s="111">
        <v>179.2</v>
      </c>
      <c r="H55" s="111">
        <v>179.2</v>
      </c>
    </row>
    <row r="56" spans="1:8" ht="27.75" customHeight="1">
      <c r="A56" s="78" t="s">
        <v>251</v>
      </c>
      <c r="B56" s="96" t="s">
        <v>225</v>
      </c>
      <c r="C56" s="97" t="s">
        <v>54</v>
      </c>
      <c r="D56" s="97" t="s">
        <v>236</v>
      </c>
      <c r="E56" s="97" t="s">
        <v>25</v>
      </c>
      <c r="F56" s="109"/>
      <c r="G56" s="109">
        <v>179.2</v>
      </c>
      <c r="H56" s="109">
        <v>179.2</v>
      </c>
    </row>
    <row r="57" spans="1:8" ht="50.25" customHeight="1">
      <c r="A57" s="78" t="s">
        <v>230</v>
      </c>
      <c r="B57" s="96" t="s">
        <v>225</v>
      </c>
      <c r="C57" s="97" t="s">
        <v>54</v>
      </c>
      <c r="D57" s="97" t="s">
        <v>236</v>
      </c>
      <c r="E57" s="97" t="s">
        <v>229</v>
      </c>
      <c r="F57" s="109"/>
      <c r="G57" s="109">
        <v>162.9</v>
      </c>
      <c r="H57" s="109">
        <v>162.9</v>
      </c>
    </row>
    <row r="58" spans="1:8" ht="27" customHeight="1">
      <c r="A58" s="78" t="s">
        <v>232</v>
      </c>
      <c r="B58" s="96" t="s">
        <v>225</v>
      </c>
      <c r="C58" s="97" t="s">
        <v>54</v>
      </c>
      <c r="D58" s="97" t="s">
        <v>236</v>
      </c>
      <c r="E58" s="97" t="s">
        <v>231</v>
      </c>
      <c r="F58" s="111"/>
      <c r="G58" s="111">
        <v>16.3</v>
      </c>
      <c r="H58" s="111">
        <v>16.3</v>
      </c>
    </row>
    <row r="59" spans="1:8" ht="12.75" customHeight="1" hidden="1">
      <c r="A59" s="14"/>
      <c r="B59" s="96"/>
      <c r="C59" s="106"/>
      <c r="D59" s="106"/>
      <c r="E59" s="99"/>
      <c r="F59" s="109"/>
      <c r="G59" s="109"/>
      <c r="H59" s="109"/>
    </row>
    <row r="60" spans="1:8" ht="30" customHeight="1">
      <c r="A60" s="11" t="s">
        <v>56</v>
      </c>
      <c r="B60" s="103" t="s">
        <v>225</v>
      </c>
      <c r="C60" s="103" t="s">
        <v>57</v>
      </c>
      <c r="D60" s="103"/>
      <c r="E60" s="103"/>
      <c r="F60" s="109"/>
      <c r="G60" s="140">
        <v>375.8</v>
      </c>
      <c r="H60" s="140">
        <v>375.8</v>
      </c>
    </row>
    <row r="61" spans="1:8" ht="18" customHeight="1">
      <c r="A61" s="94" t="s">
        <v>164</v>
      </c>
      <c r="B61" s="98" t="s">
        <v>225</v>
      </c>
      <c r="C61" s="99" t="s">
        <v>60</v>
      </c>
      <c r="D61" s="99"/>
      <c r="E61" s="99"/>
      <c r="F61" s="108"/>
      <c r="G61" s="111">
        <v>375.8</v>
      </c>
      <c r="H61" s="111">
        <v>375.8</v>
      </c>
    </row>
    <row r="62" spans="1:8" ht="38.25" customHeight="1">
      <c r="A62" s="90" t="s">
        <v>162</v>
      </c>
      <c r="B62" s="96" t="s">
        <v>225</v>
      </c>
      <c r="C62" s="97" t="s">
        <v>60</v>
      </c>
      <c r="D62" s="97" t="s">
        <v>58</v>
      </c>
      <c r="E62" s="97" t="s">
        <v>25</v>
      </c>
      <c r="F62" s="108"/>
      <c r="G62" s="111">
        <v>375.8</v>
      </c>
      <c r="H62" s="111">
        <v>375.8</v>
      </c>
    </row>
    <row r="63" spans="1:8" ht="27" customHeight="1">
      <c r="A63" s="90" t="s">
        <v>241</v>
      </c>
      <c r="B63" s="98" t="s">
        <v>225</v>
      </c>
      <c r="C63" s="99" t="s">
        <v>60</v>
      </c>
      <c r="D63" s="99" t="s">
        <v>59</v>
      </c>
      <c r="E63" s="99" t="s">
        <v>25</v>
      </c>
      <c r="F63" s="107"/>
      <c r="G63" s="111">
        <v>375.8</v>
      </c>
      <c r="H63" s="111">
        <v>375.8</v>
      </c>
    </row>
    <row r="64" spans="1:8" ht="51" customHeight="1">
      <c r="A64" s="78" t="s">
        <v>230</v>
      </c>
      <c r="B64" s="96" t="s">
        <v>225</v>
      </c>
      <c r="C64" s="97" t="s">
        <v>60</v>
      </c>
      <c r="D64" s="97" t="s">
        <v>59</v>
      </c>
      <c r="E64" s="97" t="s">
        <v>229</v>
      </c>
      <c r="F64" s="111"/>
      <c r="G64" s="111">
        <v>307.4</v>
      </c>
      <c r="H64" s="111">
        <v>307.4</v>
      </c>
    </row>
    <row r="65" spans="1:8" ht="27.75" customHeight="1">
      <c r="A65" s="78" t="s">
        <v>232</v>
      </c>
      <c r="B65" s="96" t="s">
        <v>225</v>
      </c>
      <c r="C65" s="97" t="s">
        <v>60</v>
      </c>
      <c r="D65" s="97" t="s">
        <v>59</v>
      </c>
      <c r="E65" s="97" t="s">
        <v>231</v>
      </c>
      <c r="F65" s="108"/>
      <c r="G65" s="109">
        <v>68.4</v>
      </c>
      <c r="H65" s="109">
        <v>68.4</v>
      </c>
    </row>
    <row r="66" spans="1:8" ht="17.25" customHeight="1">
      <c r="A66" s="136" t="s">
        <v>237</v>
      </c>
      <c r="B66" s="137" t="s">
        <v>225</v>
      </c>
      <c r="C66" s="138" t="s">
        <v>165</v>
      </c>
      <c r="D66" s="138"/>
      <c r="E66" s="138"/>
      <c r="F66" s="139"/>
      <c r="G66" s="135">
        <v>2144.79</v>
      </c>
      <c r="H66" s="135">
        <v>2463.82</v>
      </c>
    </row>
    <row r="67" spans="1:8" ht="38.25" customHeight="1">
      <c r="A67" s="78" t="s">
        <v>189</v>
      </c>
      <c r="B67" s="98" t="s">
        <v>225</v>
      </c>
      <c r="C67" s="99" t="s">
        <v>165</v>
      </c>
      <c r="D67" s="99" t="s">
        <v>66</v>
      </c>
      <c r="E67" s="99" t="s">
        <v>25</v>
      </c>
      <c r="F67" s="108"/>
      <c r="G67" s="108">
        <v>2144.79</v>
      </c>
      <c r="H67" s="108">
        <v>2463.82</v>
      </c>
    </row>
    <row r="68" spans="1:8" ht="38.25" customHeight="1">
      <c r="A68" s="78" t="s">
        <v>238</v>
      </c>
      <c r="B68" s="96" t="s">
        <v>225</v>
      </c>
      <c r="C68" s="97" t="s">
        <v>165</v>
      </c>
      <c r="D68" s="97" t="s">
        <v>67</v>
      </c>
      <c r="E68" s="97" t="s">
        <v>25</v>
      </c>
      <c r="F68" s="109"/>
      <c r="G68" s="109">
        <v>2144.79</v>
      </c>
      <c r="H68" s="109">
        <v>2463.82</v>
      </c>
    </row>
    <row r="69" spans="1:8" ht="39.75" customHeight="1">
      <c r="A69" s="78" t="s">
        <v>240</v>
      </c>
      <c r="B69" s="96" t="s">
        <v>225</v>
      </c>
      <c r="C69" s="97" t="s">
        <v>165</v>
      </c>
      <c r="D69" s="97" t="s">
        <v>67</v>
      </c>
      <c r="E69" s="97" t="s">
        <v>239</v>
      </c>
      <c r="F69" s="109"/>
      <c r="G69" s="109">
        <v>2144.79</v>
      </c>
      <c r="H69" s="109">
        <v>2463.82</v>
      </c>
    </row>
    <row r="70" spans="1:8" ht="28.5" customHeight="1">
      <c r="A70" s="78" t="s">
        <v>232</v>
      </c>
      <c r="B70" s="96" t="s">
        <v>225</v>
      </c>
      <c r="C70" s="97" t="s">
        <v>165</v>
      </c>
      <c r="D70" s="97" t="s">
        <v>67</v>
      </c>
      <c r="E70" s="97" t="s">
        <v>231</v>
      </c>
      <c r="F70" s="109"/>
      <c r="G70" s="109">
        <v>2144.79</v>
      </c>
      <c r="H70" s="109">
        <v>2463.82</v>
      </c>
    </row>
    <row r="71" spans="1:8" ht="28.5" customHeight="1">
      <c r="A71" s="11" t="s">
        <v>61</v>
      </c>
      <c r="B71" s="103" t="s">
        <v>225</v>
      </c>
      <c r="C71" s="103" t="s">
        <v>62</v>
      </c>
      <c r="D71" s="114"/>
      <c r="E71" s="114"/>
      <c r="F71" s="111"/>
      <c r="G71" s="115">
        <v>402.2</v>
      </c>
      <c r="H71" s="115">
        <v>402.2</v>
      </c>
    </row>
    <row r="72" spans="1:8" ht="18" customHeight="1">
      <c r="A72" s="91" t="s">
        <v>252</v>
      </c>
      <c r="B72" s="98" t="s">
        <v>225</v>
      </c>
      <c r="C72" s="99" t="s">
        <v>62</v>
      </c>
      <c r="D72" s="97" t="s">
        <v>63</v>
      </c>
      <c r="E72" s="97" t="s">
        <v>25</v>
      </c>
      <c r="F72" s="109"/>
      <c r="G72" s="109">
        <v>402.2</v>
      </c>
      <c r="H72" s="109">
        <v>402.2</v>
      </c>
    </row>
    <row r="73" spans="1:8" ht="19.5" customHeight="1">
      <c r="A73" s="91" t="s">
        <v>64</v>
      </c>
      <c r="B73" s="98" t="s">
        <v>225</v>
      </c>
      <c r="C73" s="99" t="s">
        <v>62</v>
      </c>
      <c r="D73" s="97" t="s">
        <v>65</v>
      </c>
      <c r="E73" s="97" t="s">
        <v>25</v>
      </c>
      <c r="F73" s="107"/>
      <c r="G73" s="107">
        <v>402.2</v>
      </c>
      <c r="H73" s="107">
        <v>402.2</v>
      </c>
    </row>
    <row r="74" spans="1:8" ht="24" customHeight="1">
      <c r="A74" s="78" t="s">
        <v>232</v>
      </c>
      <c r="B74" s="98" t="s">
        <v>225</v>
      </c>
      <c r="C74" s="99" t="s">
        <v>62</v>
      </c>
      <c r="D74" s="97" t="s">
        <v>65</v>
      </c>
      <c r="E74" s="97" t="s">
        <v>231</v>
      </c>
      <c r="F74" s="107"/>
      <c r="G74" s="107">
        <v>402.2</v>
      </c>
      <c r="H74" s="107">
        <v>402.2</v>
      </c>
    </row>
    <row r="75" spans="1:8" ht="17.25" customHeight="1">
      <c r="A75" s="92" t="s">
        <v>150</v>
      </c>
      <c r="B75" s="98" t="s">
        <v>225</v>
      </c>
      <c r="C75" s="99" t="s">
        <v>62</v>
      </c>
      <c r="D75" s="99" t="s">
        <v>68</v>
      </c>
      <c r="E75" s="99" t="s">
        <v>25</v>
      </c>
      <c r="F75" s="109"/>
      <c r="G75" s="108"/>
      <c r="H75" s="108"/>
    </row>
    <row r="76" spans="1:8" ht="27.75" customHeight="1">
      <c r="A76" s="78" t="s">
        <v>232</v>
      </c>
      <c r="B76" s="98" t="s">
        <v>225</v>
      </c>
      <c r="C76" s="99" t="s">
        <v>62</v>
      </c>
      <c r="D76" s="97" t="s">
        <v>68</v>
      </c>
      <c r="E76" s="97" t="s">
        <v>231</v>
      </c>
      <c r="F76" s="113"/>
      <c r="G76" s="108"/>
      <c r="H76" s="108"/>
    </row>
    <row r="77" spans="1:8" ht="20.25" customHeight="1">
      <c r="A77" s="92" t="s">
        <v>151</v>
      </c>
      <c r="B77" s="98" t="s">
        <v>225</v>
      </c>
      <c r="C77" s="97" t="s">
        <v>62</v>
      </c>
      <c r="D77" s="97" t="s">
        <v>69</v>
      </c>
      <c r="E77" s="97" t="s">
        <v>25</v>
      </c>
      <c r="F77" s="107"/>
      <c r="G77" s="108"/>
      <c r="H77" s="108"/>
    </row>
    <row r="78" spans="1:8" ht="27" customHeight="1">
      <c r="A78" s="78" t="s">
        <v>232</v>
      </c>
      <c r="B78" s="98" t="s">
        <v>225</v>
      </c>
      <c r="C78" s="99" t="s">
        <v>62</v>
      </c>
      <c r="D78" s="97" t="s">
        <v>69</v>
      </c>
      <c r="E78" s="97" t="s">
        <v>231</v>
      </c>
      <c r="F78" s="107"/>
      <c r="G78" s="107"/>
      <c r="H78" s="107"/>
    </row>
    <row r="79" spans="1:8" ht="22.5" customHeight="1">
      <c r="A79" s="35" t="s">
        <v>72</v>
      </c>
      <c r="B79" s="127" t="s">
        <v>225</v>
      </c>
      <c r="C79" s="128"/>
      <c r="D79" s="128"/>
      <c r="E79" s="129"/>
      <c r="F79" s="130"/>
      <c r="G79" s="130">
        <v>824.2</v>
      </c>
      <c r="H79" s="130">
        <v>747</v>
      </c>
    </row>
    <row r="80" spans="1:8" ht="20.25" customHeight="1">
      <c r="A80" s="92" t="s">
        <v>253</v>
      </c>
      <c r="B80" s="98" t="s">
        <v>225</v>
      </c>
      <c r="C80" s="99" t="s">
        <v>74</v>
      </c>
      <c r="D80" s="99"/>
      <c r="E80" s="99"/>
      <c r="F80" s="108"/>
      <c r="G80" s="108">
        <v>824.2</v>
      </c>
      <c r="H80" s="108">
        <v>747</v>
      </c>
    </row>
    <row r="81" spans="1:8" ht="26.25" customHeight="1">
      <c r="A81" s="90" t="s">
        <v>75</v>
      </c>
      <c r="B81" s="98" t="s">
        <v>225</v>
      </c>
      <c r="C81" s="97" t="s">
        <v>74</v>
      </c>
      <c r="D81" s="97" t="s">
        <v>76</v>
      </c>
      <c r="E81" s="97" t="s">
        <v>25</v>
      </c>
      <c r="F81" s="109"/>
      <c r="G81" s="108">
        <v>824.2</v>
      </c>
      <c r="H81" s="108">
        <v>747</v>
      </c>
    </row>
    <row r="82" spans="1:8" ht="21.75" customHeight="1">
      <c r="A82" s="90" t="s">
        <v>38</v>
      </c>
      <c r="B82" s="98" t="s">
        <v>225</v>
      </c>
      <c r="C82" s="97" t="s">
        <v>74</v>
      </c>
      <c r="D82" s="97" t="s">
        <v>77</v>
      </c>
      <c r="E82" s="97" t="s">
        <v>25</v>
      </c>
      <c r="F82" s="108"/>
      <c r="G82" s="108">
        <v>21</v>
      </c>
      <c r="H82" s="108">
        <v>21</v>
      </c>
    </row>
    <row r="83" spans="1:8" ht="18" customHeight="1">
      <c r="A83" s="90" t="s">
        <v>234</v>
      </c>
      <c r="B83" s="98" t="s">
        <v>225</v>
      </c>
      <c r="C83" s="97" t="s">
        <v>74</v>
      </c>
      <c r="D83" s="97" t="s">
        <v>77</v>
      </c>
      <c r="E83" s="116" t="s">
        <v>235</v>
      </c>
      <c r="F83" s="109"/>
      <c r="G83" s="108">
        <v>21</v>
      </c>
      <c r="H83" s="108">
        <v>21</v>
      </c>
    </row>
    <row r="84" spans="1:8" ht="28.5" customHeight="1">
      <c r="A84" s="90" t="s">
        <v>241</v>
      </c>
      <c r="B84" s="98" t="s">
        <v>225</v>
      </c>
      <c r="C84" s="97" t="s">
        <v>74</v>
      </c>
      <c r="D84" s="97" t="s">
        <v>78</v>
      </c>
      <c r="E84" s="97" t="s">
        <v>25</v>
      </c>
      <c r="F84" s="109"/>
      <c r="G84" s="108">
        <v>803.2</v>
      </c>
      <c r="H84" s="108">
        <v>726</v>
      </c>
    </row>
    <row r="85" spans="1:8" ht="38.25" customHeight="1">
      <c r="A85" s="78" t="s">
        <v>79</v>
      </c>
      <c r="B85" s="96" t="s">
        <v>225</v>
      </c>
      <c r="C85" s="97" t="s">
        <v>74</v>
      </c>
      <c r="D85" s="97" t="s">
        <v>80</v>
      </c>
      <c r="E85" s="97" t="s">
        <v>25</v>
      </c>
      <c r="F85" s="108"/>
      <c r="G85" s="108">
        <v>803.2</v>
      </c>
      <c r="H85" s="108">
        <v>726</v>
      </c>
    </row>
    <row r="86" spans="1:8" ht="53.25" customHeight="1">
      <c r="A86" s="78" t="s">
        <v>230</v>
      </c>
      <c r="B86" s="98" t="s">
        <v>225</v>
      </c>
      <c r="C86" s="97" t="s">
        <v>74</v>
      </c>
      <c r="D86" s="97" t="s">
        <v>80</v>
      </c>
      <c r="E86" s="97" t="s">
        <v>229</v>
      </c>
      <c r="F86" s="109"/>
      <c r="G86" s="108">
        <v>605.2</v>
      </c>
      <c r="H86" s="108">
        <v>646</v>
      </c>
    </row>
    <row r="87" spans="1:8" ht="29.25" customHeight="1">
      <c r="A87" s="78" t="s">
        <v>232</v>
      </c>
      <c r="B87" s="98" t="s">
        <v>225</v>
      </c>
      <c r="C87" s="99" t="s">
        <v>74</v>
      </c>
      <c r="D87" s="99" t="s">
        <v>80</v>
      </c>
      <c r="E87" s="99" t="s">
        <v>231</v>
      </c>
      <c r="F87" s="107"/>
      <c r="G87" s="108">
        <v>198</v>
      </c>
      <c r="H87" s="107">
        <v>80</v>
      </c>
    </row>
    <row r="88" spans="1:8" ht="18" customHeight="1">
      <c r="A88" s="36" t="s">
        <v>82</v>
      </c>
      <c r="B88" s="100"/>
      <c r="C88" s="101"/>
      <c r="D88" s="101"/>
      <c r="E88" s="101"/>
      <c r="F88" s="95" t="e">
        <f>#REF!+#REF!+#REF!+#REF!+#REF!+#REF!+#REF!+#REF!+#REF!+#REF!+#REF!+#REF!</f>
        <v>#REF!</v>
      </c>
      <c r="G88" s="102">
        <v>5768.09</v>
      </c>
      <c r="H88" s="102">
        <v>6009.92</v>
      </c>
    </row>
  </sheetData>
  <sheetProtection selectLockedCells="1" selectUnlockedCells="1"/>
  <mergeCells count="4">
    <mergeCell ref="A10:H10"/>
    <mergeCell ref="A15:A16"/>
    <mergeCell ref="B15:E15"/>
    <mergeCell ref="G15:H15"/>
  </mergeCells>
  <printOptions horizontalCentered="1"/>
  <pageMargins left="0.3541666666666667" right="0.15763888888888888" top="0.5597222222222222" bottom="0.3298611111111111" header="0.5118055555555555" footer="0.5118055555555555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workbookViewId="0" topLeftCell="A82">
      <selection activeCell="G7" sqref="G7"/>
    </sheetView>
  </sheetViews>
  <sheetFormatPr defaultColWidth="9.140625" defaultRowHeight="12.75"/>
  <cols>
    <col min="1" max="1" width="8.7109375" style="0" customWidth="1"/>
    <col min="3" max="3" width="8.28125" style="0" customWidth="1"/>
    <col min="4" max="4" width="38.28125" style="0" customWidth="1"/>
    <col min="5" max="5" width="0" style="0" hidden="1" customWidth="1"/>
    <col min="6" max="7" width="12.421875" style="0" customWidth="1"/>
  </cols>
  <sheetData>
    <row r="1" spans="1:7" ht="12.75">
      <c r="A1" s="39"/>
      <c r="B1" s="39"/>
      <c r="C1" s="39"/>
      <c r="D1" s="39"/>
      <c r="G1" s="1" t="s">
        <v>156</v>
      </c>
    </row>
    <row r="2" spans="1:7" ht="12.75">
      <c r="A2" s="39"/>
      <c r="B2" s="39"/>
      <c r="C2" s="39"/>
      <c r="D2" s="39"/>
      <c r="G2" s="1" t="s">
        <v>84</v>
      </c>
    </row>
    <row r="3" spans="1:7" ht="12.75">
      <c r="A3" s="39"/>
      <c r="B3" s="39"/>
      <c r="C3" s="39"/>
      <c r="D3" s="39"/>
      <c r="G3" s="1" t="s">
        <v>223</v>
      </c>
    </row>
    <row r="4" spans="1:7" ht="12.75">
      <c r="A4" s="39"/>
      <c r="B4" s="39"/>
      <c r="C4" s="39"/>
      <c r="D4" s="39"/>
      <c r="G4" s="1" t="s">
        <v>264</v>
      </c>
    </row>
    <row r="5" spans="1:7" ht="12.75">
      <c r="A5" s="39"/>
      <c r="B5" s="39"/>
      <c r="C5" s="39"/>
      <c r="D5" s="39"/>
      <c r="G5" s="1" t="s">
        <v>228</v>
      </c>
    </row>
    <row r="6" spans="1:7" ht="12.75">
      <c r="A6" s="39"/>
      <c r="B6" s="39"/>
      <c r="C6" s="39"/>
      <c r="D6" s="39"/>
      <c r="G6" s="1" t="s">
        <v>268</v>
      </c>
    </row>
    <row r="7" spans="1:5" ht="12.75">
      <c r="A7" s="39"/>
      <c r="B7" s="39"/>
      <c r="C7" s="39"/>
      <c r="D7" s="39"/>
      <c r="E7" s="1"/>
    </row>
    <row r="8" spans="1:7" ht="54.75" customHeight="1">
      <c r="A8" s="145" t="s">
        <v>258</v>
      </c>
      <c r="B8" s="145"/>
      <c r="C8" s="145"/>
      <c r="D8" s="145"/>
      <c r="E8" s="145"/>
      <c r="F8" s="145"/>
      <c r="G8" s="145"/>
    </row>
    <row r="9" spans="1:5" ht="12.75" hidden="1">
      <c r="A9" s="3"/>
      <c r="B9" s="3"/>
      <c r="C9" s="3"/>
      <c r="D9" s="3"/>
      <c r="E9" s="3"/>
    </row>
    <row r="10" spans="1:4" ht="12.75" hidden="1">
      <c r="A10" s="4"/>
      <c r="B10" s="4"/>
      <c r="C10" s="4"/>
      <c r="D10" s="4"/>
    </row>
    <row r="11" spans="1:7" ht="12.75">
      <c r="A11" s="39"/>
      <c r="B11" s="39"/>
      <c r="C11" s="39"/>
      <c r="D11" s="39"/>
      <c r="G11" s="1" t="s">
        <v>260</v>
      </c>
    </row>
    <row r="12" spans="1:7" ht="12.75" customHeight="1">
      <c r="A12" s="148" t="s">
        <v>3</v>
      </c>
      <c r="B12" s="148"/>
      <c r="C12" s="148"/>
      <c r="D12" s="146" t="s">
        <v>2</v>
      </c>
      <c r="E12" s="147"/>
      <c r="F12" s="147" t="s">
        <v>4</v>
      </c>
      <c r="G12" s="147"/>
    </row>
    <row r="13" spans="1:7" ht="35.25" customHeight="1">
      <c r="A13" s="30" t="s">
        <v>6</v>
      </c>
      <c r="B13" s="30" t="s">
        <v>7</v>
      </c>
      <c r="C13" s="30" t="s">
        <v>8</v>
      </c>
      <c r="D13" s="146"/>
      <c r="E13" s="147"/>
      <c r="F13" s="9" t="s">
        <v>11</v>
      </c>
      <c r="G13" s="9" t="s">
        <v>257</v>
      </c>
    </row>
    <row r="14" spans="1:7" ht="12.75" customHeight="1">
      <c r="A14" s="40" t="s">
        <v>12</v>
      </c>
      <c r="B14" s="40" t="s">
        <v>13</v>
      </c>
      <c r="C14" s="40" t="s">
        <v>14</v>
      </c>
      <c r="D14" s="40" t="s">
        <v>15</v>
      </c>
      <c r="E14" s="10" t="s">
        <v>16</v>
      </c>
      <c r="F14" s="10" t="s">
        <v>16</v>
      </c>
      <c r="G14" s="10" t="s">
        <v>18</v>
      </c>
    </row>
    <row r="15" spans="1:7" ht="12.75">
      <c r="A15" s="41" t="s">
        <v>20</v>
      </c>
      <c r="B15" s="41"/>
      <c r="C15" s="41"/>
      <c r="D15" s="42" t="s">
        <v>85</v>
      </c>
      <c r="E15" s="43" t="e">
        <f>E16+E20+E25+E36+E41+E47+E50+E33</f>
        <v>#REF!</v>
      </c>
      <c r="F15" s="43">
        <v>1841.9</v>
      </c>
      <c r="G15" s="43">
        <v>1841.9</v>
      </c>
    </row>
    <row r="16" spans="1:7" ht="33.75">
      <c r="A16" s="20" t="s">
        <v>22</v>
      </c>
      <c r="B16" s="18"/>
      <c r="C16" s="18"/>
      <c r="D16" s="26" t="s">
        <v>21</v>
      </c>
      <c r="E16" s="47" t="e">
        <f>E19</f>
        <v>#REF!</v>
      </c>
      <c r="F16" s="107">
        <v>430.7</v>
      </c>
      <c r="G16" s="107">
        <v>430.7</v>
      </c>
    </row>
    <row r="17" spans="1:7" ht="46.5" customHeight="1">
      <c r="A17" s="18" t="s">
        <v>22</v>
      </c>
      <c r="B17" s="18" t="s">
        <v>24</v>
      </c>
      <c r="C17" s="18" t="s">
        <v>25</v>
      </c>
      <c r="D17" s="22" t="s">
        <v>86</v>
      </c>
      <c r="E17" s="45" t="e">
        <f>#REF!</f>
        <v>#REF!</v>
      </c>
      <c r="F17" s="108">
        <v>430.7</v>
      </c>
      <c r="G17" s="108">
        <v>430.7</v>
      </c>
    </row>
    <row r="18" spans="1:7" ht="15.75" customHeight="1">
      <c r="A18" s="18" t="s">
        <v>22</v>
      </c>
      <c r="B18" s="18" t="s">
        <v>27</v>
      </c>
      <c r="C18" s="18" t="s">
        <v>25</v>
      </c>
      <c r="D18" s="22" t="s">
        <v>26</v>
      </c>
      <c r="E18" s="45" t="e">
        <f>#REF!</f>
        <v>#REF!</v>
      </c>
      <c r="F18" s="108">
        <v>430.7</v>
      </c>
      <c r="G18" s="108">
        <v>430.7</v>
      </c>
    </row>
    <row r="19" spans="1:7" ht="58.5" customHeight="1">
      <c r="A19" s="18" t="s">
        <v>22</v>
      </c>
      <c r="B19" s="18" t="s">
        <v>27</v>
      </c>
      <c r="C19" s="18" t="s">
        <v>229</v>
      </c>
      <c r="D19" s="22" t="s">
        <v>230</v>
      </c>
      <c r="E19" s="45" t="e">
        <f>#REF!</f>
        <v>#REF!</v>
      </c>
      <c r="F19" s="108">
        <v>430.7</v>
      </c>
      <c r="G19" s="108">
        <v>430.7</v>
      </c>
    </row>
    <row r="20" spans="1:7" ht="45">
      <c r="A20" s="20" t="s">
        <v>31</v>
      </c>
      <c r="B20" s="20"/>
      <c r="C20" s="20"/>
      <c r="D20" s="26" t="s">
        <v>87</v>
      </c>
      <c r="E20" s="47" t="e">
        <f>E22+#REF!</f>
        <v>#REF!</v>
      </c>
      <c r="F20" s="107">
        <v>141.9</v>
      </c>
      <c r="G20" s="107">
        <v>141.9</v>
      </c>
    </row>
    <row r="21" spans="1:7" ht="49.5" customHeight="1">
      <c r="A21" s="18" t="s">
        <v>31</v>
      </c>
      <c r="B21" s="18" t="s">
        <v>24</v>
      </c>
      <c r="C21" s="18" t="s">
        <v>25</v>
      </c>
      <c r="D21" s="22" t="s">
        <v>86</v>
      </c>
      <c r="E21" s="45" t="e">
        <f>#REF!</f>
        <v>#REF!</v>
      </c>
      <c r="F21" s="108">
        <v>141.9</v>
      </c>
      <c r="G21" s="108">
        <v>141.9</v>
      </c>
    </row>
    <row r="22" spans="1:7" ht="12.75">
      <c r="A22" s="18" t="s">
        <v>31</v>
      </c>
      <c r="B22" s="18" t="s">
        <v>33</v>
      </c>
      <c r="C22" s="18" t="s">
        <v>25</v>
      </c>
      <c r="D22" s="22" t="s">
        <v>32</v>
      </c>
      <c r="E22" s="45" t="e">
        <f>#REF!</f>
        <v>#REF!</v>
      </c>
      <c r="F22" s="109">
        <v>141.9</v>
      </c>
      <c r="G22" s="109">
        <v>141.9</v>
      </c>
    </row>
    <row r="23" spans="1:7" ht="26.25" customHeight="1">
      <c r="A23" s="18" t="s">
        <v>31</v>
      </c>
      <c r="B23" s="18" t="s">
        <v>35</v>
      </c>
      <c r="C23" s="18" t="s">
        <v>25</v>
      </c>
      <c r="D23" s="22" t="s">
        <v>34</v>
      </c>
      <c r="E23" s="45" t="e">
        <f>E24</f>
        <v>#REF!</v>
      </c>
      <c r="F23" s="108">
        <v>141.9</v>
      </c>
      <c r="G23" s="108">
        <v>141.9</v>
      </c>
    </row>
    <row r="24" spans="1:7" ht="56.25">
      <c r="A24" s="18" t="s">
        <v>31</v>
      </c>
      <c r="B24" s="18" t="s">
        <v>35</v>
      </c>
      <c r="C24" s="18" t="s">
        <v>229</v>
      </c>
      <c r="D24" s="22" t="s">
        <v>230</v>
      </c>
      <c r="E24" s="46" t="e">
        <f>'6 ведомственная (2014)'!#REF!</f>
        <v>#REF!</v>
      </c>
      <c r="F24" s="109">
        <v>141.9</v>
      </c>
      <c r="G24" s="109">
        <v>141.9</v>
      </c>
    </row>
    <row r="25" spans="1:7" ht="56.25">
      <c r="A25" s="20" t="s">
        <v>37</v>
      </c>
      <c r="B25" s="18"/>
      <c r="C25" s="18"/>
      <c r="D25" s="26" t="s">
        <v>88</v>
      </c>
      <c r="E25" s="47" t="e">
        <f>E27</f>
        <v>#REF!</v>
      </c>
      <c r="F25" s="107">
        <v>857.6</v>
      </c>
      <c r="G25" s="107">
        <v>857.6</v>
      </c>
    </row>
    <row r="26" spans="1:7" ht="52.5" customHeight="1">
      <c r="A26" s="18" t="s">
        <v>37</v>
      </c>
      <c r="B26" s="18" t="s">
        <v>24</v>
      </c>
      <c r="C26" s="18" t="s">
        <v>25</v>
      </c>
      <c r="D26" s="22" t="s">
        <v>86</v>
      </c>
      <c r="E26" s="45" t="e">
        <f>#REF!</f>
        <v>#REF!</v>
      </c>
      <c r="F26" s="107">
        <v>857.6</v>
      </c>
      <c r="G26" s="107">
        <v>857.6</v>
      </c>
    </row>
    <row r="27" spans="1:7" ht="16.5" customHeight="1">
      <c r="A27" s="18" t="s">
        <v>37</v>
      </c>
      <c r="B27" s="18" t="s">
        <v>33</v>
      </c>
      <c r="C27" s="18" t="s">
        <v>25</v>
      </c>
      <c r="D27" s="22" t="s">
        <v>32</v>
      </c>
      <c r="E27" s="45" t="e">
        <f>#REF!</f>
        <v>#REF!</v>
      </c>
      <c r="F27" s="107">
        <v>857.6</v>
      </c>
      <c r="G27" s="107">
        <v>857.6</v>
      </c>
    </row>
    <row r="28" spans="1:7" ht="22.5">
      <c r="A28" s="18" t="s">
        <v>37</v>
      </c>
      <c r="B28" s="18" t="s">
        <v>35</v>
      </c>
      <c r="C28" s="18" t="s">
        <v>25</v>
      </c>
      <c r="D28" s="22" t="s">
        <v>34</v>
      </c>
      <c r="E28" s="47">
        <f>E29</f>
        <v>585.6</v>
      </c>
      <c r="F28" s="107">
        <v>857.6</v>
      </c>
      <c r="G28" s="107">
        <v>857.6</v>
      </c>
    </row>
    <row r="29" spans="1:7" ht="56.25">
      <c r="A29" s="18" t="s">
        <v>37</v>
      </c>
      <c r="B29" s="18" t="s">
        <v>35</v>
      </c>
      <c r="C29" s="18" t="s">
        <v>229</v>
      </c>
      <c r="D29" s="22" t="s">
        <v>230</v>
      </c>
      <c r="E29" s="48">
        <f>'6 ведомственная (2014)'!F30</f>
        <v>585.6</v>
      </c>
      <c r="F29" s="108">
        <v>750.8</v>
      </c>
      <c r="G29" s="108">
        <v>750.8</v>
      </c>
    </row>
    <row r="30" spans="1:7" ht="22.5">
      <c r="A30" s="18" t="s">
        <v>37</v>
      </c>
      <c r="B30" s="18" t="s">
        <v>35</v>
      </c>
      <c r="C30" s="18" t="s">
        <v>231</v>
      </c>
      <c r="D30" s="22" t="s">
        <v>232</v>
      </c>
      <c r="E30" s="48"/>
      <c r="F30" s="108">
        <v>48</v>
      </c>
      <c r="G30" s="108">
        <v>48</v>
      </c>
    </row>
    <row r="31" spans="1:7" ht="22.5">
      <c r="A31" s="18" t="s">
        <v>37</v>
      </c>
      <c r="B31" s="18" t="s">
        <v>233</v>
      </c>
      <c r="C31" s="18" t="s">
        <v>25</v>
      </c>
      <c r="D31" s="22" t="s">
        <v>38</v>
      </c>
      <c r="E31" s="47">
        <f>E32</f>
        <v>270.7</v>
      </c>
      <c r="F31" s="109">
        <v>55.8</v>
      </c>
      <c r="G31" s="109">
        <v>55.8</v>
      </c>
    </row>
    <row r="32" spans="1:7" ht="12.75">
      <c r="A32" s="18" t="s">
        <v>37</v>
      </c>
      <c r="B32" s="18" t="s">
        <v>233</v>
      </c>
      <c r="C32" s="18" t="s">
        <v>235</v>
      </c>
      <c r="D32" s="22" t="s">
        <v>234</v>
      </c>
      <c r="E32" s="48">
        <f>'6 ведомственная (2014)'!F37</f>
        <v>270.7</v>
      </c>
      <c r="F32" s="109">
        <v>55.8</v>
      </c>
      <c r="G32" s="109">
        <v>55.8</v>
      </c>
    </row>
    <row r="33" spans="1:7" ht="12.75" hidden="1">
      <c r="A33" s="15" t="s">
        <v>89</v>
      </c>
      <c r="B33" s="15"/>
      <c r="C33" s="15"/>
      <c r="D33" s="28" t="s">
        <v>90</v>
      </c>
      <c r="E33" s="44">
        <f>E34</f>
        <v>270.7</v>
      </c>
      <c r="F33" s="107"/>
      <c r="G33" s="107"/>
    </row>
    <row r="34" spans="1:7" ht="56.25" hidden="1">
      <c r="A34" s="20" t="s">
        <v>89</v>
      </c>
      <c r="B34" s="20" t="s">
        <v>91</v>
      </c>
      <c r="C34" s="20" t="s">
        <v>25</v>
      </c>
      <c r="D34" s="26" t="s">
        <v>92</v>
      </c>
      <c r="E34" s="47">
        <f>E35</f>
        <v>270.7</v>
      </c>
      <c r="F34" s="108"/>
      <c r="G34" s="108"/>
    </row>
    <row r="35" spans="1:7" ht="22.5" hidden="1">
      <c r="A35" s="18" t="s">
        <v>89</v>
      </c>
      <c r="B35" s="18" t="s">
        <v>91</v>
      </c>
      <c r="C35" s="18" t="s">
        <v>29</v>
      </c>
      <c r="D35" s="17" t="s">
        <v>28</v>
      </c>
      <c r="E35" s="48">
        <f>'6 ведомственная (2014)'!F40</f>
        <v>270.7</v>
      </c>
      <c r="F35" s="108"/>
      <c r="G35" s="108"/>
    </row>
    <row r="36" spans="1:7" ht="45">
      <c r="A36" s="20" t="s">
        <v>40</v>
      </c>
      <c r="B36" s="20"/>
      <c r="C36" s="20"/>
      <c r="D36" s="26" t="s">
        <v>39</v>
      </c>
      <c r="E36" s="47" t="e">
        <f>E38+#REF!</f>
        <v>#REF!</v>
      </c>
      <c r="F36" s="109"/>
      <c r="G36" s="109"/>
    </row>
    <row r="37" spans="1:7" ht="45.75" customHeight="1">
      <c r="A37" s="20" t="s">
        <v>40</v>
      </c>
      <c r="B37" s="20" t="s">
        <v>24</v>
      </c>
      <c r="C37" s="20" t="s">
        <v>25</v>
      </c>
      <c r="D37" s="22" t="s">
        <v>86</v>
      </c>
      <c r="E37" s="47" t="e">
        <f>#REF!</f>
        <v>#REF!</v>
      </c>
      <c r="F37" s="108">
        <v>270.7</v>
      </c>
      <c r="G37" s="108">
        <v>270.7</v>
      </c>
    </row>
    <row r="38" spans="1:7" ht="12.75">
      <c r="A38" s="18" t="s">
        <v>40</v>
      </c>
      <c r="B38" s="18" t="s">
        <v>33</v>
      </c>
      <c r="C38" s="18" t="s">
        <v>25</v>
      </c>
      <c r="D38" s="22" t="s">
        <v>32</v>
      </c>
      <c r="E38" s="47" t="e">
        <f>#REF!</f>
        <v>#REF!</v>
      </c>
      <c r="F38" s="108">
        <v>270.7</v>
      </c>
      <c r="G38" s="108">
        <v>270.7</v>
      </c>
    </row>
    <row r="39" spans="1:7" ht="25.5" customHeight="1">
      <c r="A39" s="20" t="s">
        <v>40</v>
      </c>
      <c r="B39" s="18" t="s">
        <v>35</v>
      </c>
      <c r="C39" s="18" t="s">
        <v>25</v>
      </c>
      <c r="D39" s="22" t="s">
        <v>34</v>
      </c>
      <c r="E39" s="47" t="e">
        <f>E40</f>
        <v>#REF!</v>
      </c>
      <c r="F39" s="109">
        <v>270.7</v>
      </c>
      <c r="G39" s="109">
        <v>270.7</v>
      </c>
    </row>
    <row r="40" spans="1:7" ht="56.25">
      <c r="A40" s="18" t="s">
        <v>40</v>
      </c>
      <c r="B40" s="18" t="s">
        <v>35</v>
      </c>
      <c r="C40" s="18" t="s">
        <v>229</v>
      </c>
      <c r="D40" s="22" t="s">
        <v>230</v>
      </c>
      <c r="E40" s="48" t="e">
        <f>'6 ведомственная (2014)'!#REF!+'6 ведомственная (2014)'!#REF!</f>
        <v>#REF!</v>
      </c>
      <c r="F40" s="108">
        <v>270.7</v>
      </c>
      <c r="G40" s="108">
        <v>270.7</v>
      </c>
    </row>
    <row r="41" spans="1:7" ht="21" hidden="1">
      <c r="A41" s="15" t="s">
        <v>93</v>
      </c>
      <c r="B41" s="15"/>
      <c r="C41" s="15"/>
      <c r="D41" s="28" t="s">
        <v>94</v>
      </c>
      <c r="E41" s="21">
        <f>E42</f>
        <v>0</v>
      </c>
      <c r="F41" s="110">
        <v>0</v>
      </c>
      <c r="G41" s="110">
        <v>0</v>
      </c>
    </row>
    <row r="42" spans="1:7" ht="22.5" hidden="1">
      <c r="A42" s="20" t="s">
        <v>93</v>
      </c>
      <c r="B42" s="20" t="s">
        <v>95</v>
      </c>
      <c r="C42" s="20" t="s">
        <v>25</v>
      </c>
      <c r="D42" s="26" t="s">
        <v>96</v>
      </c>
      <c r="E42" s="24"/>
      <c r="F42" s="110">
        <v>0</v>
      </c>
      <c r="G42" s="110">
        <v>0</v>
      </c>
    </row>
    <row r="43" spans="1:7" ht="22.5" hidden="1">
      <c r="A43" s="18" t="s">
        <v>93</v>
      </c>
      <c r="B43" s="18" t="s">
        <v>95</v>
      </c>
      <c r="C43" s="18" t="s">
        <v>29</v>
      </c>
      <c r="D43" s="22" t="s">
        <v>28</v>
      </c>
      <c r="E43" s="21">
        <f>E44</f>
        <v>0</v>
      </c>
      <c r="F43" s="111">
        <v>0</v>
      </c>
      <c r="G43" s="111">
        <v>0</v>
      </c>
    </row>
    <row r="44" spans="1:7" ht="22.5" hidden="1">
      <c r="A44" s="20" t="s">
        <v>93</v>
      </c>
      <c r="B44" s="20" t="s">
        <v>97</v>
      </c>
      <c r="C44" s="20" t="s">
        <v>25</v>
      </c>
      <c r="D44" s="19" t="s">
        <v>98</v>
      </c>
      <c r="E44" s="24"/>
      <c r="F44" s="109">
        <v>0</v>
      </c>
      <c r="G44" s="109">
        <v>0</v>
      </c>
    </row>
    <row r="45" spans="1:7" ht="22.5" hidden="1">
      <c r="A45" s="18" t="s">
        <v>93</v>
      </c>
      <c r="B45" s="18" t="s">
        <v>97</v>
      </c>
      <c r="C45" s="18" t="s">
        <v>29</v>
      </c>
      <c r="D45" s="22" t="s">
        <v>28</v>
      </c>
      <c r="E45" s="25" t="e">
        <f>E47</f>
        <v>#REF!</v>
      </c>
      <c r="F45" s="25"/>
      <c r="G45" s="25"/>
    </row>
    <row r="46" spans="1:7" ht="17.25" customHeight="1">
      <c r="A46" s="31" t="s">
        <v>43</v>
      </c>
      <c r="B46" s="32"/>
      <c r="C46" s="32"/>
      <c r="D46" s="26" t="s">
        <v>42</v>
      </c>
      <c r="E46" s="47" t="e">
        <f>E47</f>
        <v>#REF!</v>
      </c>
      <c r="F46" s="110">
        <v>0</v>
      </c>
      <c r="G46" s="110">
        <v>0</v>
      </c>
    </row>
    <row r="47" spans="1:7" ht="15.75" customHeight="1">
      <c r="A47" s="32" t="s">
        <v>43</v>
      </c>
      <c r="B47" s="32" t="s">
        <v>44</v>
      </c>
      <c r="C47" s="32" t="s">
        <v>25</v>
      </c>
      <c r="D47" s="17" t="s">
        <v>42</v>
      </c>
      <c r="E47" s="44" t="e">
        <f>E48</f>
        <v>#REF!</v>
      </c>
      <c r="F47" s="110">
        <v>0</v>
      </c>
      <c r="G47" s="110">
        <v>0</v>
      </c>
    </row>
    <row r="48" spans="1:7" ht="19.5" customHeight="1">
      <c r="A48" s="32" t="s">
        <v>43</v>
      </c>
      <c r="B48" s="32" t="s">
        <v>46</v>
      </c>
      <c r="C48" s="32" t="s">
        <v>25</v>
      </c>
      <c r="D48" s="17" t="s">
        <v>45</v>
      </c>
      <c r="E48" s="21" t="e">
        <f>E49</f>
        <v>#REF!</v>
      </c>
      <c r="F48" s="111">
        <v>0</v>
      </c>
      <c r="G48" s="111">
        <v>0</v>
      </c>
    </row>
    <row r="49" spans="1:7" ht="15.75" customHeight="1">
      <c r="A49" s="32" t="s">
        <v>43</v>
      </c>
      <c r="B49" s="32" t="s">
        <v>46</v>
      </c>
      <c r="C49" s="32" t="s">
        <v>235</v>
      </c>
      <c r="D49" s="17" t="s">
        <v>234</v>
      </c>
      <c r="E49" s="48" t="e">
        <f>'6 ведомственная (2014)'!F47+'6 ведомственная (2014)'!#REF!</f>
        <v>#REF!</v>
      </c>
      <c r="F49" s="109">
        <v>0</v>
      </c>
      <c r="G49" s="109">
        <v>0</v>
      </c>
    </row>
    <row r="50" spans="1:7" ht="21" customHeight="1">
      <c r="A50" s="20" t="s">
        <v>50</v>
      </c>
      <c r="B50" s="18"/>
      <c r="C50" s="18"/>
      <c r="D50" s="26" t="s">
        <v>99</v>
      </c>
      <c r="E50" s="47" t="e">
        <f>#REF!+E52+#REF!+#REF!+#REF!</f>
        <v>#REF!</v>
      </c>
      <c r="F50" s="110">
        <v>141</v>
      </c>
      <c r="G50" s="110">
        <v>141</v>
      </c>
    </row>
    <row r="51" spans="1:7" ht="48" customHeight="1">
      <c r="A51" s="18" t="s">
        <v>50</v>
      </c>
      <c r="B51" s="18" t="s">
        <v>24</v>
      </c>
      <c r="C51" s="18" t="s">
        <v>25</v>
      </c>
      <c r="D51" s="22" t="s">
        <v>86</v>
      </c>
      <c r="E51" s="21" t="e">
        <f>E52+#REF!+#REF!</f>
        <v>#REF!</v>
      </c>
      <c r="F51" s="111">
        <v>141</v>
      </c>
      <c r="G51" s="111">
        <v>141</v>
      </c>
    </row>
    <row r="52" spans="1:7" ht="12.75">
      <c r="A52" s="18" t="s">
        <v>50</v>
      </c>
      <c r="B52" s="18" t="s">
        <v>33</v>
      </c>
      <c r="C52" s="18" t="s">
        <v>25</v>
      </c>
      <c r="D52" s="22" t="s">
        <v>32</v>
      </c>
      <c r="E52" s="21" t="e">
        <f>E53+#REF!+#REF!</f>
        <v>#REF!</v>
      </c>
      <c r="F52" s="109">
        <v>141</v>
      </c>
      <c r="G52" s="109">
        <v>141</v>
      </c>
    </row>
    <row r="53" spans="1:7" ht="22.5">
      <c r="A53" s="18" t="s">
        <v>50</v>
      </c>
      <c r="B53" s="18" t="s">
        <v>35</v>
      </c>
      <c r="C53" s="18" t="s">
        <v>25</v>
      </c>
      <c r="D53" s="22" t="s">
        <v>34</v>
      </c>
      <c r="E53" s="47">
        <f>E56</f>
        <v>0</v>
      </c>
      <c r="F53" s="111">
        <v>141</v>
      </c>
      <c r="G53" s="111">
        <v>141</v>
      </c>
    </row>
    <row r="54" spans="1:7" ht="56.25">
      <c r="A54" s="18" t="s">
        <v>50</v>
      </c>
      <c r="B54" s="18" t="s">
        <v>35</v>
      </c>
      <c r="C54" s="18" t="s">
        <v>229</v>
      </c>
      <c r="D54" s="22" t="s">
        <v>230</v>
      </c>
      <c r="E54" s="48" t="e">
        <f>'6 ведомственная (2014)'!#REF!+'6 ведомственная (2014)'!#REF!+'6 ведомственная (2014)'!#REF!</f>
        <v>#REF!</v>
      </c>
      <c r="F54" s="109">
        <v>141</v>
      </c>
      <c r="G54" s="109">
        <v>141</v>
      </c>
    </row>
    <row r="55" spans="1:7" ht="22.5">
      <c r="A55" s="20" t="s">
        <v>50</v>
      </c>
      <c r="B55" s="20" t="s">
        <v>226</v>
      </c>
      <c r="C55" s="20" t="s">
        <v>25</v>
      </c>
      <c r="D55" s="19" t="s">
        <v>227</v>
      </c>
      <c r="E55" s="47"/>
      <c r="F55" s="47"/>
      <c r="G55" s="47"/>
    </row>
    <row r="56" spans="1:7" ht="55.5" customHeight="1">
      <c r="A56" s="18" t="s">
        <v>50</v>
      </c>
      <c r="B56" s="18" t="s">
        <v>226</v>
      </c>
      <c r="C56" s="18" t="s">
        <v>229</v>
      </c>
      <c r="D56" s="22" t="s">
        <v>230</v>
      </c>
      <c r="E56" s="48"/>
      <c r="F56" s="48"/>
      <c r="G56" s="48"/>
    </row>
    <row r="57" spans="1:7" ht="24" customHeight="1">
      <c r="A57" s="74" t="s">
        <v>52</v>
      </c>
      <c r="B57" s="33"/>
      <c r="C57" s="33"/>
      <c r="D57" s="73" t="s">
        <v>104</v>
      </c>
      <c r="E57" s="75">
        <f>E59</f>
        <v>0</v>
      </c>
      <c r="F57" s="103" t="s">
        <v>261</v>
      </c>
      <c r="G57" s="103" t="s">
        <v>261</v>
      </c>
    </row>
    <row r="58" spans="1:7" ht="29.25" customHeight="1">
      <c r="A58" s="20" t="s">
        <v>54</v>
      </c>
      <c r="B58" s="20"/>
      <c r="C58" s="20"/>
      <c r="D58" s="19" t="s">
        <v>105</v>
      </c>
      <c r="E58" s="48">
        <f>E59</f>
        <v>0</v>
      </c>
      <c r="F58" s="110">
        <v>179.2</v>
      </c>
      <c r="G58" s="110">
        <v>179.2</v>
      </c>
    </row>
    <row r="59" spans="1:7" ht="22.5" customHeight="1">
      <c r="A59" s="18" t="s">
        <v>54</v>
      </c>
      <c r="B59" s="18" t="s">
        <v>106</v>
      </c>
      <c r="C59" s="15"/>
      <c r="D59" s="22" t="s">
        <v>107</v>
      </c>
      <c r="E59" s="48">
        <f>E60</f>
        <v>0</v>
      </c>
      <c r="F59" s="111">
        <v>179.2</v>
      </c>
      <c r="G59" s="111">
        <v>179.2</v>
      </c>
    </row>
    <row r="60" spans="1:7" ht="33.75">
      <c r="A60" s="18" t="s">
        <v>54</v>
      </c>
      <c r="B60" s="18" t="s">
        <v>236</v>
      </c>
      <c r="C60" s="18" t="s">
        <v>25</v>
      </c>
      <c r="D60" s="22" t="s">
        <v>108</v>
      </c>
      <c r="E60" s="48">
        <f>E62</f>
        <v>0</v>
      </c>
      <c r="F60" s="109">
        <v>179.2</v>
      </c>
      <c r="G60" s="109">
        <v>179.2</v>
      </c>
    </row>
    <row r="61" spans="1:7" ht="56.25">
      <c r="A61" s="18" t="s">
        <v>54</v>
      </c>
      <c r="B61" s="18" t="s">
        <v>236</v>
      </c>
      <c r="C61" s="18" t="s">
        <v>229</v>
      </c>
      <c r="D61" s="22" t="s">
        <v>230</v>
      </c>
      <c r="E61" s="48" t="e">
        <f>'6 ведомственная (2014)'!#REF!</f>
        <v>#REF!</v>
      </c>
      <c r="F61" s="109">
        <v>162.9</v>
      </c>
      <c r="G61" s="109">
        <v>162.9</v>
      </c>
    </row>
    <row r="62" spans="1:7" ht="24" customHeight="1">
      <c r="A62" s="18" t="s">
        <v>54</v>
      </c>
      <c r="B62" s="18" t="s">
        <v>236</v>
      </c>
      <c r="C62" s="18" t="s">
        <v>231</v>
      </c>
      <c r="D62" s="22" t="s">
        <v>232</v>
      </c>
      <c r="E62" s="48"/>
      <c r="F62" s="111">
        <v>16.3</v>
      </c>
      <c r="G62" s="111">
        <v>16.3</v>
      </c>
    </row>
    <row r="63" spans="1:7" ht="37.5" customHeight="1">
      <c r="A63" s="74" t="s">
        <v>57</v>
      </c>
      <c r="B63" s="74"/>
      <c r="C63" s="74"/>
      <c r="D63" s="73" t="s">
        <v>110</v>
      </c>
      <c r="E63" s="75" t="e">
        <f>#REF!+#REF!+#REF!</f>
        <v>#REF!</v>
      </c>
      <c r="F63" s="140">
        <v>375.8</v>
      </c>
      <c r="G63" s="140">
        <v>375.8</v>
      </c>
    </row>
    <row r="64" spans="1:7" ht="21" customHeight="1">
      <c r="A64" s="18" t="s">
        <v>60</v>
      </c>
      <c r="B64" s="18"/>
      <c r="C64" s="18"/>
      <c r="D64" s="26" t="s">
        <v>128</v>
      </c>
      <c r="E64" s="48" t="e">
        <f>'6 ведомственная (2014)'!#REF!</f>
        <v>#REF!</v>
      </c>
      <c r="F64" s="111">
        <v>375.8</v>
      </c>
      <c r="G64" s="111">
        <v>375.8</v>
      </c>
    </row>
    <row r="65" spans="1:7" ht="41.25" customHeight="1">
      <c r="A65" s="18" t="s">
        <v>60</v>
      </c>
      <c r="B65" s="18" t="s">
        <v>58</v>
      </c>
      <c r="C65" s="18" t="s">
        <v>25</v>
      </c>
      <c r="D65" s="17" t="s">
        <v>127</v>
      </c>
      <c r="E65" s="48" t="e">
        <f>'6 ведомственная (2014)'!#REF!</f>
        <v>#REF!</v>
      </c>
      <c r="F65" s="111">
        <v>375.8</v>
      </c>
      <c r="G65" s="111">
        <v>375.8</v>
      </c>
    </row>
    <row r="66" spans="1:7" ht="41.25" customHeight="1">
      <c r="A66" s="18" t="s">
        <v>60</v>
      </c>
      <c r="B66" s="18" t="s">
        <v>59</v>
      </c>
      <c r="C66" s="18" t="s">
        <v>25</v>
      </c>
      <c r="D66" s="17" t="s">
        <v>241</v>
      </c>
      <c r="E66" s="48" t="e">
        <f>'6 ведомственная (2014)'!#REF!</f>
        <v>#REF!</v>
      </c>
      <c r="F66" s="111">
        <v>375.8</v>
      </c>
      <c r="G66" s="111">
        <v>375.8</v>
      </c>
    </row>
    <row r="67" spans="1:7" ht="62.25" customHeight="1">
      <c r="A67" s="18" t="s">
        <v>60</v>
      </c>
      <c r="B67" s="18" t="s">
        <v>59</v>
      </c>
      <c r="C67" s="18" t="s">
        <v>229</v>
      </c>
      <c r="D67" s="78" t="s">
        <v>230</v>
      </c>
      <c r="E67" s="48" t="e">
        <f>'6 ведомственная (2014)'!#REF!</f>
        <v>#REF!</v>
      </c>
      <c r="F67" s="111">
        <v>307.4</v>
      </c>
      <c r="G67" s="111">
        <v>307.4</v>
      </c>
    </row>
    <row r="68" spans="1:7" ht="25.5" customHeight="1">
      <c r="A68" s="18" t="s">
        <v>60</v>
      </c>
      <c r="B68" s="18" t="s">
        <v>59</v>
      </c>
      <c r="C68" s="18" t="s">
        <v>231</v>
      </c>
      <c r="D68" s="22" t="s">
        <v>232</v>
      </c>
      <c r="E68" s="48"/>
      <c r="F68" s="109">
        <v>68.4</v>
      </c>
      <c r="G68" s="109">
        <v>68.4</v>
      </c>
    </row>
    <row r="69" spans="1:7" ht="15.75" customHeight="1">
      <c r="A69" s="141" t="s">
        <v>165</v>
      </c>
      <c r="B69" s="141"/>
      <c r="C69" s="141"/>
      <c r="D69" s="142" t="s">
        <v>237</v>
      </c>
      <c r="E69" s="143"/>
      <c r="F69" s="144">
        <v>2144.79</v>
      </c>
      <c r="G69" s="144">
        <v>2463.82</v>
      </c>
    </row>
    <row r="70" spans="1:7" ht="47.25" customHeight="1">
      <c r="A70" s="18" t="s">
        <v>165</v>
      </c>
      <c r="B70" s="18" t="s">
        <v>66</v>
      </c>
      <c r="C70" s="18" t="s">
        <v>25</v>
      </c>
      <c r="D70" s="76" t="s">
        <v>189</v>
      </c>
      <c r="E70" s="48"/>
      <c r="F70" s="108">
        <v>2144.79</v>
      </c>
      <c r="G70" s="109">
        <v>2463.82</v>
      </c>
    </row>
    <row r="71" spans="1:7" ht="47.25" customHeight="1">
      <c r="A71" s="18" t="s">
        <v>165</v>
      </c>
      <c r="B71" s="18" t="s">
        <v>67</v>
      </c>
      <c r="C71" s="18" t="s">
        <v>25</v>
      </c>
      <c r="D71" s="76" t="s">
        <v>238</v>
      </c>
      <c r="E71" s="48"/>
      <c r="F71" s="108">
        <v>2144.79</v>
      </c>
      <c r="G71" s="109">
        <v>2463.82</v>
      </c>
    </row>
    <row r="72" spans="1:7" ht="45" customHeight="1">
      <c r="A72" s="18" t="s">
        <v>165</v>
      </c>
      <c r="B72" s="18" t="s">
        <v>67</v>
      </c>
      <c r="C72" s="18" t="s">
        <v>239</v>
      </c>
      <c r="D72" s="76" t="s">
        <v>240</v>
      </c>
      <c r="E72" s="48"/>
      <c r="F72" s="108">
        <v>2144.79</v>
      </c>
      <c r="G72" s="109">
        <v>2463.82</v>
      </c>
    </row>
    <row r="73" spans="1:7" ht="24" customHeight="1">
      <c r="A73" s="18" t="s">
        <v>165</v>
      </c>
      <c r="B73" s="18" t="s">
        <v>67</v>
      </c>
      <c r="C73" s="18" t="s">
        <v>231</v>
      </c>
      <c r="D73" s="76" t="s">
        <v>232</v>
      </c>
      <c r="E73" s="48"/>
      <c r="F73" s="108">
        <v>2144.79</v>
      </c>
      <c r="G73" s="109">
        <v>2463.82</v>
      </c>
    </row>
    <row r="74" spans="1:7" ht="27" customHeight="1">
      <c r="A74" s="74" t="s">
        <v>129</v>
      </c>
      <c r="B74" s="74"/>
      <c r="C74" s="74"/>
      <c r="D74" s="73" t="s">
        <v>130</v>
      </c>
      <c r="E74" s="75" t="e">
        <f>#REF!+#REF!+#REF!+E82</f>
        <v>#REF!</v>
      </c>
      <c r="F74" s="115">
        <v>402.2</v>
      </c>
      <c r="G74" s="115">
        <v>402.2</v>
      </c>
    </row>
    <row r="75" spans="1:7" ht="21.75" customHeight="1">
      <c r="A75" s="20" t="s">
        <v>62</v>
      </c>
      <c r="B75" s="18" t="s">
        <v>63</v>
      </c>
      <c r="C75" s="18" t="s">
        <v>25</v>
      </c>
      <c r="D75" s="19" t="s">
        <v>146</v>
      </c>
      <c r="E75" s="47" t="e">
        <f>#REF!+#REF!+#REF!+#REF!</f>
        <v>#REF!</v>
      </c>
      <c r="F75" s="109">
        <v>402.2</v>
      </c>
      <c r="G75" s="109">
        <v>402.2</v>
      </c>
    </row>
    <row r="76" spans="1:7" ht="21.75" customHeight="1">
      <c r="A76" s="20" t="s">
        <v>62</v>
      </c>
      <c r="B76" s="18" t="s">
        <v>65</v>
      </c>
      <c r="C76" s="18" t="s">
        <v>25</v>
      </c>
      <c r="D76" s="19" t="s">
        <v>64</v>
      </c>
      <c r="E76" s="47" t="e">
        <f>#REF!+#REF!+#REF!+#REF!</f>
        <v>#REF!</v>
      </c>
      <c r="F76" s="107">
        <v>402.2</v>
      </c>
      <c r="G76" s="107">
        <v>402.2</v>
      </c>
    </row>
    <row r="77" spans="1:7" ht="25.5" customHeight="1">
      <c r="A77" s="20" t="s">
        <v>62</v>
      </c>
      <c r="B77" s="18" t="s">
        <v>65</v>
      </c>
      <c r="C77" s="18" t="s">
        <v>231</v>
      </c>
      <c r="D77" s="22" t="s">
        <v>232</v>
      </c>
      <c r="E77" s="47" t="e">
        <f>#REF!+#REF!+#REF!+#REF!</f>
        <v>#REF!</v>
      </c>
      <c r="F77" s="107">
        <v>402.2</v>
      </c>
      <c r="G77" s="107">
        <v>402.2</v>
      </c>
    </row>
    <row r="78" spans="1:7" ht="29.25" customHeight="1">
      <c r="A78" s="20" t="s">
        <v>62</v>
      </c>
      <c r="B78" s="18" t="s">
        <v>65</v>
      </c>
      <c r="C78" s="18" t="s">
        <v>231</v>
      </c>
      <c r="D78" s="76" t="s">
        <v>232</v>
      </c>
      <c r="E78" s="47"/>
      <c r="F78" s="109"/>
      <c r="G78" s="109"/>
    </row>
    <row r="79" spans="1:7" ht="19.5" customHeight="1">
      <c r="A79" s="20" t="s">
        <v>62</v>
      </c>
      <c r="B79" s="20" t="s">
        <v>68</v>
      </c>
      <c r="C79" s="20" t="s">
        <v>25</v>
      </c>
      <c r="D79" s="26" t="s">
        <v>150</v>
      </c>
      <c r="E79" s="47" t="e">
        <f>E82</f>
        <v>#REF!</v>
      </c>
      <c r="F79" s="108"/>
      <c r="G79" s="108"/>
    </row>
    <row r="80" spans="1:7" ht="26.25" customHeight="1">
      <c r="A80" s="20" t="s">
        <v>62</v>
      </c>
      <c r="B80" s="18" t="s">
        <v>68</v>
      </c>
      <c r="C80" s="18" t="s">
        <v>231</v>
      </c>
      <c r="D80" s="76" t="s">
        <v>232</v>
      </c>
      <c r="E80" s="47"/>
      <c r="F80" s="108"/>
      <c r="G80" s="108"/>
    </row>
    <row r="81" spans="1:7" ht="16.5" customHeight="1">
      <c r="A81" s="18" t="s">
        <v>62</v>
      </c>
      <c r="B81" s="18" t="s">
        <v>69</v>
      </c>
      <c r="C81" s="18" t="s">
        <v>25</v>
      </c>
      <c r="D81" s="26" t="s">
        <v>151</v>
      </c>
      <c r="E81" s="48" t="e">
        <f>'6 ведомственная (2014)'!#REF!</f>
        <v>#REF!</v>
      </c>
      <c r="F81" s="108"/>
      <c r="G81" s="108"/>
    </row>
    <row r="82" spans="1:7" ht="22.5">
      <c r="A82" s="20" t="s">
        <v>62</v>
      </c>
      <c r="B82" s="18" t="s">
        <v>69</v>
      </c>
      <c r="C82" s="18" t="s">
        <v>231</v>
      </c>
      <c r="D82" s="76" t="s">
        <v>232</v>
      </c>
      <c r="E82" s="44" t="e">
        <f>#REF!+#REF!+#REF!+#REF!+#REF!+#REF!+#REF!</f>
        <v>#REF!</v>
      </c>
      <c r="F82" s="107"/>
      <c r="G82" s="107"/>
    </row>
    <row r="83" spans="1:7" ht="12.75">
      <c r="A83" s="12" t="s">
        <v>152</v>
      </c>
      <c r="B83" s="12"/>
      <c r="C83" s="12"/>
      <c r="D83" s="52" t="s">
        <v>153</v>
      </c>
      <c r="E83" s="49" t="e">
        <f>E84+E91</f>
        <v>#REF!</v>
      </c>
      <c r="F83" s="130">
        <v>824.2</v>
      </c>
      <c r="G83" s="130">
        <v>747</v>
      </c>
    </row>
    <row r="84" spans="1:7" ht="12.75">
      <c r="A84" s="20" t="s">
        <v>74</v>
      </c>
      <c r="B84" s="20"/>
      <c r="C84" s="20"/>
      <c r="D84" s="26" t="s">
        <v>73</v>
      </c>
      <c r="E84" s="47" t="e">
        <f>E85+#REF!+#REF!+#REF!+#REF!</f>
        <v>#REF!</v>
      </c>
      <c r="F84" s="108">
        <v>824.2</v>
      </c>
      <c r="G84" s="108">
        <v>747</v>
      </c>
    </row>
    <row r="85" spans="1:7" ht="22.5">
      <c r="A85" s="18" t="s">
        <v>74</v>
      </c>
      <c r="B85" s="18" t="s">
        <v>76</v>
      </c>
      <c r="C85" s="18" t="s">
        <v>25</v>
      </c>
      <c r="D85" s="17" t="s">
        <v>75</v>
      </c>
      <c r="E85" s="47" t="e">
        <f>#REF!+E86+#REF!</f>
        <v>#REF!</v>
      </c>
      <c r="F85" s="108">
        <v>824.2</v>
      </c>
      <c r="G85" s="108">
        <v>747</v>
      </c>
    </row>
    <row r="86" spans="1:7" ht="22.5">
      <c r="A86" s="18" t="s">
        <v>74</v>
      </c>
      <c r="B86" s="18" t="s">
        <v>77</v>
      </c>
      <c r="C86" s="18" t="s">
        <v>25</v>
      </c>
      <c r="D86" s="17" t="s">
        <v>38</v>
      </c>
      <c r="E86" s="47" t="e">
        <f>#REF!</f>
        <v>#REF!</v>
      </c>
      <c r="F86" s="108">
        <v>21</v>
      </c>
      <c r="G86" s="108">
        <v>21</v>
      </c>
    </row>
    <row r="87" spans="1:7" ht="18" customHeight="1">
      <c r="A87" s="18" t="s">
        <v>74</v>
      </c>
      <c r="B87" s="18" t="s">
        <v>77</v>
      </c>
      <c r="C87" s="32" t="s">
        <v>235</v>
      </c>
      <c r="D87" s="17" t="s">
        <v>234</v>
      </c>
      <c r="E87" s="47">
        <f>E88</f>
        <v>0</v>
      </c>
      <c r="F87" s="108">
        <v>21</v>
      </c>
      <c r="G87" s="108">
        <v>21</v>
      </c>
    </row>
    <row r="88" spans="1:7" ht="22.5">
      <c r="A88" s="18" t="s">
        <v>74</v>
      </c>
      <c r="B88" s="18" t="s">
        <v>78</v>
      </c>
      <c r="C88" s="18" t="s">
        <v>25</v>
      </c>
      <c r="D88" s="17" t="s">
        <v>241</v>
      </c>
      <c r="E88" s="47"/>
      <c r="F88" s="108">
        <v>803.2</v>
      </c>
      <c r="G88" s="108">
        <v>726</v>
      </c>
    </row>
    <row r="89" spans="1:7" ht="45">
      <c r="A89" s="18" t="s">
        <v>74</v>
      </c>
      <c r="B89" s="18" t="s">
        <v>78</v>
      </c>
      <c r="C89" s="18" t="s">
        <v>25</v>
      </c>
      <c r="D89" s="22" t="s">
        <v>79</v>
      </c>
      <c r="E89" s="47" t="e">
        <f>E90</f>
        <v>#REF!</v>
      </c>
      <c r="F89" s="108">
        <v>803.2</v>
      </c>
      <c r="G89" s="108">
        <v>726</v>
      </c>
    </row>
    <row r="90" spans="1:7" ht="60">
      <c r="A90" s="18" t="s">
        <v>74</v>
      </c>
      <c r="B90" s="18" t="s">
        <v>80</v>
      </c>
      <c r="C90" s="18" t="s">
        <v>229</v>
      </c>
      <c r="D90" s="78" t="s">
        <v>230</v>
      </c>
      <c r="E90" s="48" t="e">
        <f>'6 ведомственная (2014)'!#REF!</f>
        <v>#REF!</v>
      </c>
      <c r="F90" s="108">
        <v>605.2</v>
      </c>
      <c r="G90" s="108">
        <v>646</v>
      </c>
    </row>
    <row r="91" spans="1:7" ht="24">
      <c r="A91" s="20" t="s">
        <v>74</v>
      </c>
      <c r="B91" s="20" t="s">
        <v>80</v>
      </c>
      <c r="C91" s="20" t="s">
        <v>231</v>
      </c>
      <c r="D91" s="78" t="s">
        <v>232</v>
      </c>
      <c r="E91" s="47" t="e">
        <f>#REF!+#REF!+#REF!</f>
        <v>#REF!</v>
      </c>
      <c r="F91" s="108">
        <v>198</v>
      </c>
      <c r="G91" s="107">
        <v>80</v>
      </c>
    </row>
    <row r="92" spans="1:7" ht="18.75" customHeight="1">
      <c r="A92" s="37"/>
      <c r="B92" s="37"/>
      <c r="C92" s="37"/>
      <c r="D92" s="36" t="s">
        <v>82</v>
      </c>
      <c r="E92" s="53" t="e">
        <f>#REF!+#REF!+#REF!+E83+#REF!+#REF!+E74+#REF!+E63+E15+#REF!+#REF!+E57</f>
        <v>#REF!</v>
      </c>
      <c r="F92" s="102">
        <v>5768.09</v>
      </c>
      <c r="G92" s="102">
        <v>6009.92</v>
      </c>
    </row>
  </sheetData>
  <sheetProtection selectLockedCells="1" selectUnlockedCells="1"/>
  <mergeCells count="5">
    <mergeCell ref="A8:G8"/>
    <mergeCell ref="A12:C12"/>
    <mergeCell ref="D12:D13"/>
    <mergeCell ref="E12:E13"/>
    <mergeCell ref="F12:G12"/>
  </mergeCells>
  <printOptions/>
  <pageMargins left="0.85" right="0.15763888888888888" top="0.3701388888888889" bottom="0.2701388888888889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view="pageBreakPreview" zoomScaleSheetLayoutView="100" workbookViewId="0" topLeftCell="A97">
      <selection activeCell="E104" sqref="E104"/>
    </sheetView>
  </sheetViews>
  <sheetFormatPr defaultColWidth="9.140625" defaultRowHeight="12.75"/>
  <cols>
    <col min="4" max="4" width="44.421875" style="0" customWidth="1"/>
    <col min="5" max="5" width="23.421875" style="0" customWidth="1"/>
    <col min="6" max="7" width="0" style="0" hidden="1" customWidth="1"/>
  </cols>
  <sheetData>
    <row r="1" spans="1:5" ht="12.75">
      <c r="A1" s="39"/>
      <c r="B1" s="39"/>
      <c r="C1" s="39"/>
      <c r="D1" s="39"/>
      <c r="E1" s="1" t="s">
        <v>262</v>
      </c>
    </row>
    <row r="2" spans="1:5" ht="12.75">
      <c r="A2" s="39"/>
      <c r="B2" s="39"/>
      <c r="C2" s="39"/>
      <c r="D2" s="39"/>
      <c r="E2" s="1" t="s">
        <v>0</v>
      </c>
    </row>
    <row r="3" spans="1:5" ht="12.75">
      <c r="A3" s="39"/>
      <c r="B3" s="39"/>
      <c r="C3" s="39"/>
      <c r="D3" s="39"/>
      <c r="E3" s="1" t="s">
        <v>224</v>
      </c>
    </row>
    <row r="4" spans="1:5" ht="12.75">
      <c r="A4" s="39"/>
      <c r="B4" s="39"/>
      <c r="C4" s="39"/>
      <c r="D4" s="39"/>
      <c r="E4" s="1" t="s">
        <v>266</v>
      </c>
    </row>
    <row r="5" spans="1:5" ht="12.75">
      <c r="A5" s="39"/>
      <c r="B5" s="39"/>
      <c r="C5" s="39"/>
      <c r="D5" s="39"/>
      <c r="E5" s="1" t="s">
        <v>228</v>
      </c>
    </row>
    <row r="6" spans="1:5" ht="12.75">
      <c r="A6" s="39"/>
      <c r="B6" s="39"/>
      <c r="C6" s="39"/>
      <c r="D6" s="39"/>
      <c r="E6" s="1" t="s">
        <v>269</v>
      </c>
    </row>
    <row r="7" spans="1:5" ht="12.75">
      <c r="A7" s="39"/>
      <c r="B7" s="39"/>
      <c r="C7" s="39"/>
      <c r="D7" s="39"/>
      <c r="E7" s="1"/>
    </row>
    <row r="8" spans="1:7" ht="36" customHeight="1">
      <c r="A8" s="145" t="s">
        <v>254</v>
      </c>
      <c r="B8" s="145"/>
      <c r="C8" s="145"/>
      <c r="D8" s="145"/>
      <c r="E8" s="145"/>
      <c r="F8" s="4"/>
      <c r="G8" s="4"/>
    </row>
    <row r="9" spans="1:5" ht="15.75" customHeight="1">
      <c r="A9" s="39"/>
      <c r="B9" s="39"/>
      <c r="C9" s="39"/>
      <c r="D9" s="39"/>
      <c r="E9" s="1" t="s">
        <v>259</v>
      </c>
    </row>
    <row r="10" spans="1:7" ht="12.75" customHeight="1">
      <c r="A10" s="148" t="s">
        <v>3</v>
      </c>
      <c r="B10" s="148"/>
      <c r="C10" s="148"/>
      <c r="D10" s="146" t="s">
        <v>2</v>
      </c>
      <c r="E10" s="147" t="s">
        <v>10</v>
      </c>
      <c r="F10" s="8"/>
      <c r="G10" s="8"/>
    </row>
    <row r="11" spans="1:7" ht="47.25" customHeight="1">
      <c r="A11" s="30" t="s">
        <v>6</v>
      </c>
      <c r="B11" s="30" t="s">
        <v>7</v>
      </c>
      <c r="C11" s="30" t="s">
        <v>8</v>
      </c>
      <c r="D11" s="146"/>
      <c r="E11" s="147"/>
      <c r="F11" s="9" t="s">
        <v>157</v>
      </c>
      <c r="G11" s="9" t="s">
        <v>10</v>
      </c>
    </row>
    <row r="12" spans="1:7" ht="12.75" customHeight="1">
      <c r="A12" s="40" t="s">
        <v>12</v>
      </c>
      <c r="B12" s="40" t="s">
        <v>13</v>
      </c>
      <c r="C12" s="40" t="s">
        <v>14</v>
      </c>
      <c r="D12" s="40" t="s">
        <v>15</v>
      </c>
      <c r="E12" s="10" t="s">
        <v>16</v>
      </c>
      <c r="F12" s="10" t="s">
        <v>16</v>
      </c>
      <c r="G12" s="10" t="s">
        <v>16</v>
      </c>
    </row>
    <row r="13" spans="1:7" ht="12.75">
      <c r="A13" s="41" t="s">
        <v>20</v>
      </c>
      <c r="B13" s="41"/>
      <c r="C13" s="41"/>
      <c r="D13" s="80" t="s">
        <v>85</v>
      </c>
      <c r="E13" s="43">
        <v>1875.1</v>
      </c>
      <c r="F13" s="43" t="e">
        <f>F14+F18+F23+F31+#REF!+F36+F40+#REF!</f>
        <v>#REF!</v>
      </c>
      <c r="G13" s="43" t="e">
        <f>G14+G18+G23+G31+#REF!+G36+G40+#REF!</f>
        <v>#REF!</v>
      </c>
    </row>
    <row r="14" spans="1:7" ht="28.5" customHeight="1">
      <c r="A14" s="15" t="s">
        <v>22</v>
      </c>
      <c r="B14" s="18"/>
      <c r="C14" s="18"/>
      <c r="D14" s="81" t="s">
        <v>21</v>
      </c>
      <c r="E14" s="44">
        <v>430.7</v>
      </c>
      <c r="F14" s="44">
        <f>F16</f>
        <v>1071.8</v>
      </c>
      <c r="G14" s="44">
        <f>G16</f>
        <v>1071.8</v>
      </c>
    </row>
    <row r="15" spans="1:7" ht="39.75" customHeight="1">
      <c r="A15" s="18" t="s">
        <v>22</v>
      </c>
      <c r="B15" s="18" t="s">
        <v>24</v>
      </c>
      <c r="C15" s="18" t="s">
        <v>25</v>
      </c>
      <c r="D15" s="76" t="s">
        <v>158</v>
      </c>
      <c r="E15" s="44">
        <v>430.7</v>
      </c>
      <c r="F15" s="45">
        <f>F16</f>
        <v>1071.8</v>
      </c>
      <c r="G15" s="45">
        <f>G16</f>
        <v>1071.8</v>
      </c>
    </row>
    <row r="16" spans="1:7" ht="12.75">
      <c r="A16" s="18" t="s">
        <v>22</v>
      </c>
      <c r="B16" s="18" t="s">
        <v>27</v>
      </c>
      <c r="C16" s="18" t="s">
        <v>25</v>
      </c>
      <c r="D16" s="76" t="s">
        <v>26</v>
      </c>
      <c r="E16" s="44">
        <v>430.7</v>
      </c>
      <c r="F16" s="45">
        <f>F17</f>
        <v>1071.8</v>
      </c>
      <c r="G16" s="45">
        <f>G17</f>
        <v>1071.8</v>
      </c>
    </row>
    <row r="17" spans="1:7" ht="47.25" customHeight="1">
      <c r="A17" s="18" t="s">
        <v>22</v>
      </c>
      <c r="B17" s="18" t="s">
        <v>27</v>
      </c>
      <c r="C17" s="18" t="s">
        <v>229</v>
      </c>
      <c r="D17" s="76" t="s">
        <v>230</v>
      </c>
      <c r="E17" s="44">
        <v>141.9</v>
      </c>
      <c r="F17" s="46">
        <f>'6 ведомственная (2014)'!G25</f>
        <v>1071.8</v>
      </c>
      <c r="G17" s="46">
        <f>'6 ведомственная (2014)'!H25</f>
        <v>1071.8</v>
      </c>
    </row>
    <row r="18" spans="1:7" ht="33.75">
      <c r="A18" s="15" t="s">
        <v>31</v>
      </c>
      <c r="B18" s="15"/>
      <c r="C18" s="15"/>
      <c r="D18" s="81" t="s">
        <v>87</v>
      </c>
      <c r="E18" s="44">
        <v>141.9</v>
      </c>
      <c r="F18" s="44" t="e">
        <f>F20+#REF!</f>
        <v>#REF!</v>
      </c>
      <c r="G18" s="44" t="e">
        <f>G20+#REF!</f>
        <v>#REF!</v>
      </c>
    </row>
    <row r="19" spans="1:7" ht="36" customHeight="1">
      <c r="A19" s="18" t="s">
        <v>31</v>
      </c>
      <c r="B19" s="18" t="s">
        <v>24</v>
      </c>
      <c r="C19" s="18" t="s">
        <v>25</v>
      </c>
      <c r="D19" s="76" t="s">
        <v>158</v>
      </c>
      <c r="E19" s="44">
        <v>141.9</v>
      </c>
      <c r="F19" s="45" t="e">
        <f>#REF!</f>
        <v>#REF!</v>
      </c>
      <c r="G19" s="45" t="e">
        <f>#REF!</f>
        <v>#REF!</v>
      </c>
    </row>
    <row r="20" spans="1:7" ht="12.75">
      <c r="A20" s="18" t="s">
        <v>31</v>
      </c>
      <c r="B20" s="18" t="s">
        <v>33</v>
      </c>
      <c r="C20" s="18" t="s">
        <v>25</v>
      </c>
      <c r="D20" s="76" t="s">
        <v>32</v>
      </c>
      <c r="E20" s="44">
        <v>141.9</v>
      </c>
      <c r="F20" s="45" t="e">
        <f>#REF!</f>
        <v>#REF!</v>
      </c>
      <c r="G20" s="45" t="e">
        <f>#REF!</f>
        <v>#REF!</v>
      </c>
    </row>
    <row r="21" spans="1:7" ht="22.5">
      <c r="A21" s="18" t="s">
        <v>31</v>
      </c>
      <c r="B21" s="18" t="s">
        <v>35</v>
      </c>
      <c r="C21" s="18" t="s">
        <v>25</v>
      </c>
      <c r="D21" s="76" t="s">
        <v>34</v>
      </c>
      <c r="E21" s="44">
        <v>141.9</v>
      </c>
      <c r="F21" s="45" t="e">
        <f>F22</f>
        <v>#REF!</v>
      </c>
      <c r="G21" s="45" t="e">
        <f>G22</f>
        <v>#REF!</v>
      </c>
    </row>
    <row r="22" spans="1:7" ht="45">
      <c r="A22" s="18" t="s">
        <v>31</v>
      </c>
      <c r="B22" s="18" t="s">
        <v>35</v>
      </c>
      <c r="C22" s="18" t="s">
        <v>229</v>
      </c>
      <c r="D22" s="76" t="s">
        <v>230</v>
      </c>
      <c r="E22" s="44">
        <v>141.9</v>
      </c>
      <c r="F22" s="46" t="e">
        <f>'6 ведомственная (2014)'!#REF!</f>
        <v>#REF!</v>
      </c>
      <c r="G22" s="46" t="e">
        <f>'6 ведомственная (2014)'!#REF!</f>
        <v>#REF!</v>
      </c>
    </row>
    <row r="23" spans="1:7" ht="45">
      <c r="A23" s="15" t="s">
        <v>37</v>
      </c>
      <c r="B23" s="18"/>
      <c r="C23" s="18"/>
      <c r="D23" s="81" t="s">
        <v>243</v>
      </c>
      <c r="E23" s="44">
        <v>890.8</v>
      </c>
      <c r="F23" s="44" t="e">
        <f>F25</f>
        <v>#REF!</v>
      </c>
      <c r="G23" s="44" t="e">
        <f>G25</f>
        <v>#REF!</v>
      </c>
    </row>
    <row r="24" spans="1:7" ht="34.5" customHeight="1">
      <c r="A24" s="18" t="s">
        <v>37</v>
      </c>
      <c r="B24" s="18" t="s">
        <v>24</v>
      </c>
      <c r="C24" s="18" t="s">
        <v>25</v>
      </c>
      <c r="D24" s="76" t="s">
        <v>158</v>
      </c>
      <c r="E24" s="44">
        <v>890.8</v>
      </c>
      <c r="F24" s="45" t="e">
        <f>#REF!</f>
        <v>#REF!</v>
      </c>
      <c r="G24" s="45" t="e">
        <f>#REF!</f>
        <v>#REF!</v>
      </c>
    </row>
    <row r="25" spans="1:7" ht="14.25" customHeight="1">
      <c r="A25" s="18" t="s">
        <v>37</v>
      </c>
      <c r="B25" s="18" t="s">
        <v>33</v>
      </c>
      <c r="C25" s="18" t="s">
        <v>25</v>
      </c>
      <c r="D25" s="76" t="s">
        <v>32</v>
      </c>
      <c r="E25" s="44">
        <v>890.8</v>
      </c>
      <c r="F25" s="45" t="e">
        <f>#REF!</f>
        <v>#REF!</v>
      </c>
      <c r="G25" s="45" t="e">
        <f>#REF!</f>
        <v>#REF!</v>
      </c>
    </row>
    <row r="26" spans="1:7" ht="22.5">
      <c r="A26" s="18" t="s">
        <v>37</v>
      </c>
      <c r="B26" s="18" t="s">
        <v>35</v>
      </c>
      <c r="C26" s="18" t="s">
        <v>25</v>
      </c>
      <c r="D26" s="76" t="s">
        <v>34</v>
      </c>
      <c r="E26" s="44">
        <v>890.8</v>
      </c>
      <c r="F26" s="47">
        <f>F27</f>
        <v>15613.4</v>
      </c>
      <c r="G26" s="47">
        <f>G27</f>
        <v>15613.4</v>
      </c>
    </row>
    <row r="27" spans="1:7" ht="45">
      <c r="A27" s="18" t="s">
        <v>37</v>
      </c>
      <c r="B27" s="18" t="s">
        <v>35</v>
      </c>
      <c r="C27" s="18" t="s">
        <v>229</v>
      </c>
      <c r="D27" s="76" t="s">
        <v>230</v>
      </c>
      <c r="E27" s="46">
        <v>585.6</v>
      </c>
      <c r="F27" s="48">
        <f>'6 ведомственная (2014)'!G30</f>
        <v>15613.4</v>
      </c>
      <c r="G27" s="48">
        <f>'6 ведомственная (2014)'!H30</f>
        <v>15613.4</v>
      </c>
    </row>
    <row r="28" spans="1:7" ht="22.5">
      <c r="A28" s="18" t="s">
        <v>37</v>
      </c>
      <c r="B28" s="18" t="s">
        <v>35</v>
      </c>
      <c r="C28" s="18" t="s">
        <v>231</v>
      </c>
      <c r="D28" s="76" t="s">
        <v>232</v>
      </c>
      <c r="E28" s="46">
        <v>210</v>
      </c>
      <c r="F28" s="48"/>
      <c r="G28" s="48"/>
    </row>
    <row r="29" spans="1:7" ht="22.5">
      <c r="A29" s="18" t="s">
        <v>37</v>
      </c>
      <c r="B29" s="18" t="s">
        <v>35</v>
      </c>
      <c r="C29" s="18" t="s">
        <v>25</v>
      </c>
      <c r="D29" s="76" t="s">
        <v>38</v>
      </c>
      <c r="E29" s="48">
        <v>95.2</v>
      </c>
      <c r="F29" s="48"/>
      <c r="G29" s="48"/>
    </row>
    <row r="30" spans="1:7" ht="15" customHeight="1">
      <c r="A30" s="18" t="s">
        <v>37</v>
      </c>
      <c r="B30" s="18" t="s">
        <v>233</v>
      </c>
      <c r="C30" s="18" t="s">
        <v>235</v>
      </c>
      <c r="D30" s="76" t="s">
        <v>234</v>
      </c>
      <c r="E30" s="48">
        <v>95.2</v>
      </c>
      <c r="F30" s="47" t="e">
        <f>#REF!</f>
        <v>#REF!</v>
      </c>
      <c r="G30" s="47" t="e">
        <f>#REF!</f>
        <v>#REF!</v>
      </c>
    </row>
    <row r="31" spans="1:7" ht="33.75">
      <c r="A31" s="15" t="s">
        <v>40</v>
      </c>
      <c r="B31" s="15"/>
      <c r="C31" s="15"/>
      <c r="D31" s="81" t="s">
        <v>244</v>
      </c>
      <c r="E31" s="44">
        <v>270.7</v>
      </c>
      <c r="F31" s="44" t="e">
        <f>F33+#REF!</f>
        <v>#REF!</v>
      </c>
      <c r="G31" s="44" t="e">
        <f>G33+#REF!</f>
        <v>#REF!</v>
      </c>
    </row>
    <row r="32" spans="1:7" ht="45">
      <c r="A32" s="18" t="s">
        <v>40</v>
      </c>
      <c r="B32" s="18" t="s">
        <v>24</v>
      </c>
      <c r="C32" s="18" t="s">
        <v>25</v>
      </c>
      <c r="D32" s="76" t="s">
        <v>158</v>
      </c>
      <c r="E32" s="44">
        <v>270.7</v>
      </c>
      <c r="F32" s="47" t="e">
        <f>#REF!</f>
        <v>#REF!</v>
      </c>
      <c r="G32" s="47" t="e">
        <f>#REF!</f>
        <v>#REF!</v>
      </c>
    </row>
    <row r="33" spans="1:7" ht="21" customHeight="1">
      <c r="A33" s="18" t="s">
        <v>40</v>
      </c>
      <c r="B33" s="18" t="s">
        <v>33</v>
      </c>
      <c r="C33" s="18" t="s">
        <v>25</v>
      </c>
      <c r="D33" s="76" t="s">
        <v>32</v>
      </c>
      <c r="E33" s="44">
        <v>270.7</v>
      </c>
      <c r="F33" s="47" t="e">
        <f>#REF!</f>
        <v>#REF!</v>
      </c>
      <c r="G33" s="47" t="e">
        <f>#REF!</f>
        <v>#REF!</v>
      </c>
    </row>
    <row r="34" spans="1:7" ht="22.5">
      <c r="A34" s="18" t="s">
        <v>40</v>
      </c>
      <c r="B34" s="18" t="s">
        <v>35</v>
      </c>
      <c r="C34" s="18" t="s">
        <v>25</v>
      </c>
      <c r="D34" s="76" t="s">
        <v>34</v>
      </c>
      <c r="E34" s="44">
        <v>270.7</v>
      </c>
      <c r="F34" s="47" t="e">
        <f>F35</f>
        <v>#REF!</v>
      </c>
      <c r="G34" s="47" t="e">
        <f>G35</f>
        <v>#REF!</v>
      </c>
    </row>
    <row r="35" spans="1:7" ht="43.5" customHeight="1">
      <c r="A35" s="18" t="s">
        <v>40</v>
      </c>
      <c r="B35" s="18" t="s">
        <v>35</v>
      </c>
      <c r="C35" s="18" t="s">
        <v>229</v>
      </c>
      <c r="D35" s="76" t="s">
        <v>230</v>
      </c>
      <c r="E35" s="44">
        <v>270.7</v>
      </c>
      <c r="F35" s="48" t="e">
        <f>'6 ведомственная (2014)'!#REF!+'6 ведомственная (2014)'!#REF!</f>
        <v>#REF!</v>
      </c>
      <c r="G35" s="48" t="e">
        <f>'6 ведомственная (2014)'!#REF!+'6 ведомственная (2014)'!#REF!</f>
        <v>#REF!</v>
      </c>
    </row>
    <row r="36" spans="1:7" ht="15.75" customHeight="1">
      <c r="A36" s="34" t="s">
        <v>43</v>
      </c>
      <c r="B36" s="32"/>
      <c r="C36" s="32"/>
      <c r="D36" s="81" t="s">
        <v>42</v>
      </c>
      <c r="E36" s="44">
        <v>0</v>
      </c>
      <c r="F36" s="44" t="e">
        <f>F38</f>
        <v>#REF!</v>
      </c>
      <c r="G36" s="44" t="e">
        <f>G38</f>
        <v>#REF!</v>
      </c>
    </row>
    <row r="37" spans="1:7" ht="16.5" customHeight="1">
      <c r="A37" s="32" t="s">
        <v>43</v>
      </c>
      <c r="B37" s="32" t="s">
        <v>44</v>
      </c>
      <c r="C37" s="32" t="s">
        <v>25</v>
      </c>
      <c r="D37" s="77" t="s">
        <v>42</v>
      </c>
      <c r="E37" s="24">
        <v>0</v>
      </c>
      <c r="F37" s="21" t="e">
        <f>F38</f>
        <v>#REF!</v>
      </c>
      <c r="G37" s="21" t="e">
        <f>G38</f>
        <v>#REF!</v>
      </c>
    </row>
    <row r="38" spans="1:7" ht="18" customHeight="1">
      <c r="A38" s="32" t="s">
        <v>43</v>
      </c>
      <c r="B38" s="32" t="s">
        <v>46</v>
      </c>
      <c r="C38" s="32" t="s">
        <v>25</v>
      </c>
      <c r="D38" s="77" t="s">
        <v>45</v>
      </c>
      <c r="E38" s="24">
        <v>0</v>
      </c>
      <c r="F38" s="21" t="e">
        <f>F39</f>
        <v>#REF!</v>
      </c>
      <c r="G38" s="21" t="e">
        <f>G39</f>
        <v>#REF!</v>
      </c>
    </row>
    <row r="39" spans="1:7" ht="15.75" customHeight="1">
      <c r="A39" s="32" t="s">
        <v>43</v>
      </c>
      <c r="B39" s="32" t="s">
        <v>46</v>
      </c>
      <c r="C39" s="32" t="s">
        <v>235</v>
      </c>
      <c r="D39" s="77" t="s">
        <v>234</v>
      </c>
      <c r="E39" s="48">
        <v>0</v>
      </c>
      <c r="F39" s="48" t="e">
        <f>'6 ведомственная (2014)'!G47+'6 ведомственная (2014)'!#REF!</f>
        <v>#REF!</v>
      </c>
      <c r="G39" s="48" t="e">
        <f>'6 ведомственная (2014)'!H47+'6 ведомственная (2014)'!#REF!</f>
        <v>#REF!</v>
      </c>
    </row>
    <row r="40" spans="1:7" ht="12.75">
      <c r="A40" s="15" t="s">
        <v>50</v>
      </c>
      <c r="B40" s="18"/>
      <c r="C40" s="18"/>
      <c r="D40" s="81" t="s">
        <v>245</v>
      </c>
      <c r="E40" s="44">
        <v>141</v>
      </c>
      <c r="F40" s="44" t="e">
        <f>F41+F44+#REF!+#REF!+#REF!</f>
        <v>#REF!</v>
      </c>
      <c r="G40" s="44" t="e">
        <f>G41+G44+#REF!+#REF!+#REF!</f>
        <v>#REF!</v>
      </c>
    </row>
    <row r="41" spans="1:7" ht="22.5" hidden="1">
      <c r="A41" s="20" t="s">
        <v>50</v>
      </c>
      <c r="B41" s="20" t="s">
        <v>100</v>
      </c>
      <c r="C41" s="20" t="s">
        <v>25</v>
      </c>
      <c r="D41" s="83" t="s">
        <v>101</v>
      </c>
      <c r="E41" s="21"/>
      <c r="F41" s="21">
        <f>F42</f>
        <v>0</v>
      </c>
      <c r="G41" s="21">
        <f>G42</f>
        <v>0</v>
      </c>
    </row>
    <row r="42" spans="1:7" ht="12.75" hidden="1">
      <c r="A42" s="18" t="s">
        <v>50</v>
      </c>
      <c r="B42" s="18" t="s">
        <v>100</v>
      </c>
      <c r="C42" s="18" t="s">
        <v>29</v>
      </c>
      <c r="D42" s="76" t="s">
        <v>28</v>
      </c>
      <c r="E42" s="48"/>
      <c r="F42" s="48">
        <f>'6 ведомственная (2014)'!G51</f>
        <v>0</v>
      </c>
      <c r="G42" s="48">
        <f>'6 ведомственная (2014)'!H51</f>
        <v>0</v>
      </c>
    </row>
    <row r="43" spans="1:7" ht="37.5" customHeight="1">
      <c r="A43" s="18" t="s">
        <v>50</v>
      </c>
      <c r="B43" s="18" t="s">
        <v>24</v>
      </c>
      <c r="C43" s="20" t="s">
        <v>25</v>
      </c>
      <c r="D43" s="76" t="s">
        <v>158</v>
      </c>
      <c r="E43" s="21">
        <v>141</v>
      </c>
      <c r="F43" s="21" t="e">
        <f>F44+#REF!+#REF!</f>
        <v>#REF!</v>
      </c>
      <c r="G43" s="21" t="e">
        <f>G44+#REF!+#REF!</f>
        <v>#REF!</v>
      </c>
    </row>
    <row r="44" spans="1:7" ht="12.75">
      <c r="A44" s="18" t="s">
        <v>50</v>
      </c>
      <c r="B44" s="18" t="s">
        <v>33</v>
      </c>
      <c r="C44" s="18" t="s">
        <v>25</v>
      </c>
      <c r="D44" s="76" t="s">
        <v>32</v>
      </c>
      <c r="E44" s="21">
        <v>141</v>
      </c>
      <c r="F44" s="21" t="e">
        <f>F45+#REF!+#REF!</f>
        <v>#REF!</v>
      </c>
      <c r="G44" s="21" t="e">
        <f>G45+#REF!+#REF!</f>
        <v>#REF!</v>
      </c>
    </row>
    <row r="45" spans="1:7" ht="22.5">
      <c r="A45" s="18" t="s">
        <v>50</v>
      </c>
      <c r="B45" s="18" t="s">
        <v>35</v>
      </c>
      <c r="C45" s="18" t="s">
        <v>25</v>
      </c>
      <c r="D45" s="76" t="s">
        <v>34</v>
      </c>
      <c r="E45" s="47">
        <v>141</v>
      </c>
      <c r="F45" s="47" t="e">
        <f>F48</f>
        <v>#REF!</v>
      </c>
      <c r="G45" s="47" t="e">
        <f>G48</f>
        <v>#REF!</v>
      </c>
    </row>
    <row r="46" spans="1:7" ht="45">
      <c r="A46" s="18" t="s">
        <v>50</v>
      </c>
      <c r="B46" s="18" t="s">
        <v>35</v>
      </c>
      <c r="C46" s="18" t="s">
        <v>229</v>
      </c>
      <c r="D46" s="76" t="s">
        <v>230</v>
      </c>
      <c r="E46" s="48">
        <v>141</v>
      </c>
      <c r="F46" s="47"/>
      <c r="G46" s="47"/>
    </row>
    <row r="47" spans="1:7" ht="16.5" customHeight="1">
      <c r="A47" s="18" t="s">
        <v>50</v>
      </c>
      <c r="B47" s="18" t="s">
        <v>226</v>
      </c>
      <c r="C47" s="18" t="s">
        <v>25</v>
      </c>
      <c r="D47" s="83" t="s">
        <v>227</v>
      </c>
      <c r="E47" s="48">
        <v>0</v>
      </c>
      <c r="F47" s="47"/>
      <c r="G47" s="47"/>
    </row>
    <row r="48" spans="1:7" ht="45">
      <c r="A48" s="18" t="s">
        <v>50</v>
      </c>
      <c r="B48" s="18" t="s">
        <v>226</v>
      </c>
      <c r="C48" s="18" t="s">
        <v>229</v>
      </c>
      <c r="D48" s="76" t="s">
        <v>230</v>
      </c>
      <c r="E48" s="48">
        <v>0</v>
      </c>
      <c r="F48" s="48" t="e">
        <f>'6 ведомственная (2014)'!#REF!+'6 ведомственная (2014)'!#REF!+'6 ведомственная (2014)'!#REF!</f>
        <v>#REF!</v>
      </c>
      <c r="G48" s="48" t="e">
        <f>'6 ведомственная (2014)'!#REF!+'6 ведомственная (2014)'!#REF!+'6 ведомственная (2014)'!#REF!</f>
        <v>#REF!</v>
      </c>
    </row>
    <row r="49" spans="1:7" ht="22.5" hidden="1">
      <c r="A49" s="20" t="s">
        <v>50</v>
      </c>
      <c r="B49" s="20" t="s">
        <v>102</v>
      </c>
      <c r="C49" s="20" t="s">
        <v>25</v>
      </c>
      <c r="D49" s="79" t="s">
        <v>103</v>
      </c>
      <c r="E49" s="47"/>
      <c r="F49" s="47" t="e">
        <f>F50</f>
        <v>#REF!</v>
      </c>
      <c r="G49" s="47" t="e">
        <f>G50</f>
        <v>#REF!</v>
      </c>
    </row>
    <row r="50" spans="1:7" ht="12.75" hidden="1">
      <c r="A50" s="18" t="s">
        <v>50</v>
      </c>
      <c r="B50" s="18" t="s">
        <v>102</v>
      </c>
      <c r="C50" s="18" t="s">
        <v>29</v>
      </c>
      <c r="D50" s="76" t="s">
        <v>28</v>
      </c>
      <c r="E50" s="48"/>
      <c r="F50" s="48" t="e">
        <f>'6 ведомственная (2014)'!#REF!</f>
        <v>#REF!</v>
      </c>
      <c r="G50" s="48" t="e">
        <f>'6 ведомственная (2014)'!#REF!</f>
        <v>#REF!</v>
      </c>
    </row>
    <row r="51" spans="1:7" ht="29.25" customHeight="1">
      <c r="A51" s="12" t="s">
        <v>52</v>
      </c>
      <c r="B51" s="33"/>
      <c r="C51" s="33"/>
      <c r="D51" s="84" t="s">
        <v>104</v>
      </c>
      <c r="E51" s="49">
        <v>178.7</v>
      </c>
      <c r="F51" s="49" t="e">
        <f>F53</f>
        <v>#REF!</v>
      </c>
      <c r="G51" s="49" t="e">
        <f>G53</f>
        <v>#REF!</v>
      </c>
    </row>
    <row r="52" spans="1:7" ht="16.5" customHeight="1">
      <c r="A52" s="15" t="s">
        <v>54</v>
      </c>
      <c r="B52" s="15"/>
      <c r="C52" s="15"/>
      <c r="D52" s="82" t="s">
        <v>105</v>
      </c>
      <c r="E52" s="48">
        <v>178.7</v>
      </c>
      <c r="F52" s="48" t="e">
        <f>F53</f>
        <v>#REF!</v>
      </c>
      <c r="G52" s="48" t="e">
        <f>G53</f>
        <v>#REF!</v>
      </c>
    </row>
    <row r="53" spans="1:7" ht="17.25" customHeight="1">
      <c r="A53" s="18" t="s">
        <v>54</v>
      </c>
      <c r="B53" s="18" t="s">
        <v>106</v>
      </c>
      <c r="C53" s="18" t="s">
        <v>25</v>
      </c>
      <c r="D53" s="76" t="s">
        <v>159</v>
      </c>
      <c r="E53" s="48">
        <v>178.7</v>
      </c>
      <c r="F53" s="48" t="e">
        <f>F54</f>
        <v>#REF!</v>
      </c>
      <c r="G53" s="48" t="e">
        <f>G54</f>
        <v>#REF!</v>
      </c>
    </row>
    <row r="54" spans="1:7" ht="22.5">
      <c r="A54" s="18" t="s">
        <v>54</v>
      </c>
      <c r="B54" s="18" t="s">
        <v>236</v>
      </c>
      <c r="C54" s="18" t="s">
        <v>25</v>
      </c>
      <c r="D54" s="76" t="s">
        <v>108</v>
      </c>
      <c r="E54" s="48">
        <v>178.7</v>
      </c>
      <c r="F54" s="48" t="e">
        <f>F56</f>
        <v>#REF!</v>
      </c>
      <c r="G54" s="48" t="e">
        <f>G56</f>
        <v>#REF!</v>
      </c>
    </row>
    <row r="55" spans="1:7" ht="45">
      <c r="A55" s="18" t="s">
        <v>54</v>
      </c>
      <c r="B55" s="18" t="s">
        <v>236</v>
      </c>
      <c r="C55" s="18" t="s">
        <v>229</v>
      </c>
      <c r="D55" s="76" t="s">
        <v>230</v>
      </c>
      <c r="E55" s="48">
        <v>147.5</v>
      </c>
      <c r="F55" s="48"/>
      <c r="G55" s="48"/>
    </row>
    <row r="56" spans="1:7" ht="24" customHeight="1">
      <c r="A56" s="18" t="s">
        <v>54</v>
      </c>
      <c r="B56" s="18" t="s">
        <v>236</v>
      </c>
      <c r="C56" s="18" t="s">
        <v>231</v>
      </c>
      <c r="D56" s="76" t="s">
        <v>232</v>
      </c>
      <c r="E56" s="48">
        <v>31.2</v>
      </c>
      <c r="F56" s="48" t="e">
        <f>'6 ведомственная (2014)'!#REF!</f>
        <v>#REF!</v>
      </c>
      <c r="G56" s="48" t="e">
        <f>'6 ведомственная (2014)'!#REF!</f>
        <v>#REF!</v>
      </c>
    </row>
    <row r="57" spans="1:7" ht="25.5">
      <c r="A57" s="12" t="s">
        <v>57</v>
      </c>
      <c r="B57" s="12"/>
      <c r="C57" s="12"/>
      <c r="D57" s="84" t="s">
        <v>110</v>
      </c>
      <c r="E57" s="49">
        <v>460</v>
      </c>
      <c r="F57" s="49" t="e">
        <f>F58+#REF!+#REF!</f>
        <v>#REF!</v>
      </c>
      <c r="G57" s="49" t="e">
        <f>G58+#REF!+#REF!</f>
        <v>#REF!</v>
      </c>
    </row>
    <row r="58" spans="1:7" ht="12.75" hidden="1">
      <c r="A58" s="15" t="s">
        <v>111</v>
      </c>
      <c r="B58" s="18"/>
      <c r="C58" s="18"/>
      <c r="D58" s="82" t="s">
        <v>246</v>
      </c>
      <c r="E58" s="44"/>
      <c r="F58" s="44" t="e">
        <f>F59+F61+F63+F65+F67</f>
        <v>#REF!</v>
      </c>
      <c r="G58" s="44" t="e">
        <f>G59+G61+G63+G65+G67</f>
        <v>#REF!</v>
      </c>
    </row>
    <row r="59" spans="1:7" ht="12.75" customHeight="1" hidden="1">
      <c r="A59" s="20" t="s">
        <v>111</v>
      </c>
      <c r="B59" s="20" t="s">
        <v>112</v>
      </c>
      <c r="C59" s="20" t="s">
        <v>25</v>
      </c>
      <c r="D59" s="83" t="s">
        <v>113</v>
      </c>
      <c r="E59" s="21"/>
      <c r="F59" s="21" t="e">
        <f>F60</f>
        <v>#REF!</v>
      </c>
      <c r="G59" s="21" t="e">
        <f>G60</f>
        <v>#REF!</v>
      </c>
    </row>
    <row r="60" spans="1:7" ht="22.5" hidden="1">
      <c r="A60" s="18" t="s">
        <v>111</v>
      </c>
      <c r="B60" s="18" t="s">
        <v>112</v>
      </c>
      <c r="C60" s="18" t="s">
        <v>114</v>
      </c>
      <c r="D60" s="76" t="s">
        <v>115</v>
      </c>
      <c r="E60" s="48"/>
      <c r="F60" s="48" t="e">
        <f>'6 ведомственная (2014)'!#REF!</f>
        <v>#REF!</v>
      </c>
      <c r="G60" s="48" t="e">
        <f>'6 ведомственная (2014)'!#REF!</f>
        <v>#REF!</v>
      </c>
    </row>
    <row r="61" spans="1:7" ht="12.75" hidden="1">
      <c r="A61" s="31" t="s">
        <v>111</v>
      </c>
      <c r="B61" s="31" t="s">
        <v>116</v>
      </c>
      <c r="C61" s="31" t="s">
        <v>25</v>
      </c>
      <c r="D61" s="83" t="s">
        <v>117</v>
      </c>
      <c r="E61" s="21"/>
      <c r="F61" s="21" t="e">
        <f>F62</f>
        <v>#REF!</v>
      </c>
      <c r="G61" s="21" t="e">
        <f>G62</f>
        <v>#REF!</v>
      </c>
    </row>
    <row r="62" spans="1:7" ht="22.5" hidden="1">
      <c r="A62" s="32" t="s">
        <v>111</v>
      </c>
      <c r="B62" s="32" t="s">
        <v>116</v>
      </c>
      <c r="C62" s="32" t="s">
        <v>114</v>
      </c>
      <c r="D62" s="76" t="s">
        <v>115</v>
      </c>
      <c r="E62" s="48"/>
      <c r="F62" s="48" t="e">
        <f>'6 ведомственная (2014)'!#REF!</f>
        <v>#REF!</v>
      </c>
      <c r="G62" s="48" t="e">
        <f>'6 ведомственная (2014)'!#REF!</f>
        <v>#REF!</v>
      </c>
    </row>
    <row r="63" spans="1:7" ht="22.5" hidden="1">
      <c r="A63" s="31" t="s">
        <v>111</v>
      </c>
      <c r="B63" s="31" t="s">
        <v>118</v>
      </c>
      <c r="C63" s="31" t="s">
        <v>25</v>
      </c>
      <c r="D63" s="83" t="s">
        <v>119</v>
      </c>
      <c r="E63" s="47"/>
      <c r="F63" s="47" t="e">
        <f>F64</f>
        <v>#REF!</v>
      </c>
      <c r="G63" s="47" t="e">
        <f>G64</f>
        <v>#REF!</v>
      </c>
    </row>
    <row r="64" spans="1:7" ht="22.5" hidden="1">
      <c r="A64" s="32" t="s">
        <v>111</v>
      </c>
      <c r="B64" s="32" t="s">
        <v>118</v>
      </c>
      <c r="C64" s="32" t="s">
        <v>114</v>
      </c>
      <c r="D64" s="76" t="s">
        <v>115</v>
      </c>
      <c r="E64" s="48"/>
      <c r="F64" s="48" t="e">
        <f>'6 ведомственная (2014)'!#REF!+'6 ведомственная (2014)'!#REF!</f>
        <v>#REF!</v>
      </c>
      <c r="G64" s="48" t="e">
        <f>'6 ведомственная (2014)'!#REF!+'6 ведомственная (2014)'!#REF!</f>
        <v>#REF!</v>
      </c>
    </row>
    <row r="65" spans="1:7" ht="22.5" hidden="1">
      <c r="A65" s="31" t="s">
        <v>111</v>
      </c>
      <c r="B65" s="31" t="s">
        <v>120</v>
      </c>
      <c r="C65" s="31" t="s">
        <v>25</v>
      </c>
      <c r="D65" s="83" t="s">
        <v>121</v>
      </c>
      <c r="E65" s="47"/>
      <c r="F65" s="47" t="e">
        <f>F66</f>
        <v>#REF!</v>
      </c>
      <c r="G65" s="47" t="e">
        <f>G66</f>
        <v>#REF!</v>
      </c>
    </row>
    <row r="66" spans="1:7" ht="12.75" hidden="1">
      <c r="A66" s="32" t="s">
        <v>111</v>
      </c>
      <c r="B66" s="32" t="s">
        <v>120</v>
      </c>
      <c r="C66" s="32" t="s">
        <v>71</v>
      </c>
      <c r="D66" s="76" t="s">
        <v>70</v>
      </c>
      <c r="E66" s="48"/>
      <c r="F66" s="48" t="e">
        <f>'6 ведомственная (2014)'!#REF!</f>
        <v>#REF!</v>
      </c>
      <c r="G66" s="48" t="e">
        <f>'6 ведомственная (2014)'!#REF!</f>
        <v>#REF!</v>
      </c>
    </row>
    <row r="67" spans="1:7" ht="12.75" hidden="1">
      <c r="A67" s="31" t="s">
        <v>111</v>
      </c>
      <c r="B67" s="31" t="s">
        <v>81</v>
      </c>
      <c r="C67" s="31" t="s">
        <v>25</v>
      </c>
      <c r="D67" s="79" t="s">
        <v>122</v>
      </c>
      <c r="E67" s="47"/>
      <c r="F67" s="47" t="e">
        <f>F68+F70</f>
        <v>#REF!</v>
      </c>
      <c r="G67" s="47" t="e">
        <f>G68+G70</f>
        <v>#REF!</v>
      </c>
    </row>
    <row r="68" spans="1:7" ht="22.5" hidden="1">
      <c r="A68" s="31" t="s">
        <v>111</v>
      </c>
      <c r="B68" s="31" t="s">
        <v>123</v>
      </c>
      <c r="C68" s="31" t="s">
        <v>25</v>
      </c>
      <c r="D68" s="83" t="s">
        <v>124</v>
      </c>
      <c r="E68" s="47"/>
      <c r="F68" s="47" t="e">
        <f>F69</f>
        <v>#REF!</v>
      </c>
      <c r="G68" s="47" t="e">
        <f>G69</f>
        <v>#REF!</v>
      </c>
    </row>
    <row r="69" spans="1:7" ht="12.75" hidden="1">
      <c r="A69" s="32" t="s">
        <v>111</v>
      </c>
      <c r="B69" s="32" t="s">
        <v>123</v>
      </c>
      <c r="C69" s="32" t="s">
        <v>29</v>
      </c>
      <c r="D69" s="76" t="s">
        <v>28</v>
      </c>
      <c r="E69" s="48"/>
      <c r="F69" s="48" t="e">
        <f>'6 ведомственная (2014)'!#REF!</f>
        <v>#REF!</v>
      </c>
      <c r="G69" s="48" t="e">
        <f>'6 ведомственная (2014)'!#REF!</f>
        <v>#REF!</v>
      </c>
    </row>
    <row r="70" spans="1:7" ht="22.5" hidden="1">
      <c r="A70" s="31" t="s">
        <v>111</v>
      </c>
      <c r="B70" s="31" t="s">
        <v>125</v>
      </c>
      <c r="C70" s="31" t="s">
        <v>25</v>
      </c>
      <c r="D70" s="83" t="s">
        <v>126</v>
      </c>
      <c r="E70" s="47"/>
      <c r="F70" s="47" t="e">
        <f>F71</f>
        <v>#REF!</v>
      </c>
      <c r="G70" s="47" t="e">
        <f>G71</f>
        <v>#REF!</v>
      </c>
    </row>
    <row r="71" spans="1:7" ht="12.75" hidden="1">
      <c r="A71" s="32" t="s">
        <v>111</v>
      </c>
      <c r="B71" s="32" t="s">
        <v>125</v>
      </c>
      <c r="C71" s="32" t="s">
        <v>29</v>
      </c>
      <c r="D71" s="76" t="s">
        <v>28</v>
      </c>
      <c r="E71" s="24"/>
      <c r="F71" s="24" t="e">
        <f>'6 ведомственная (2014)'!#REF!</f>
        <v>#REF!</v>
      </c>
      <c r="G71" s="24" t="e">
        <f>'6 ведомственная (2014)'!#REF!</f>
        <v>#REF!</v>
      </c>
    </row>
    <row r="72" spans="1:7" ht="12.75" hidden="1">
      <c r="A72" s="18" t="s">
        <v>160</v>
      </c>
      <c r="B72" s="18" t="s">
        <v>161</v>
      </c>
      <c r="C72" s="18" t="s">
        <v>55</v>
      </c>
      <c r="D72" s="77" t="s">
        <v>109</v>
      </c>
      <c r="E72" s="48"/>
      <c r="F72" s="48" t="e">
        <f>'6 ведомственная (2014)'!#REF!</f>
        <v>#REF!</v>
      </c>
      <c r="G72" s="48" t="e">
        <f>'6 ведомственная (2014)'!#REF!</f>
        <v>#REF!</v>
      </c>
    </row>
    <row r="73" spans="1:7" ht="18" customHeight="1">
      <c r="A73" s="29" t="s">
        <v>60</v>
      </c>
      <c r="B73" s="54"/>
      <c r="C73" s="54"/>
      <c r="D73" s="85" t="s">
        <v>164</v>
      </c>
      <c r="E73" s="55">
        <v>460</v>
      </c>
      <c r="F73" s="49" t="e">
        <f>#REF!+#REF!+#REF!+#REF!+#REF!</f>
        <v>#REF!</v>
      </c>
      <c r="G73" s="49" t="e">
        <f>#REF!+#REF!+#REF!+#REF!+#REF!</f>
        <v>#REF!</v>
      </c>
    </row>
    <row r="74" spans="1:7" ht="33" customHeight="1">
      <c r="A74" s="23" t="s">
        <v>60</v>
      </c>
      <c r="B74" s="23" t="s">
        <v>58</v>
      </c>
      <c r="C74" s="23" t="s">
        <v>25</v>
      </c>
      <c r="D74" s="77" t="s">
        <v>162</v>
      </c>
      <c r="E74" s="56">
        <v>460</v>
      </c>
      <c r="F74" s="49"/>
      <c r="G74" s="49"/>
    </row>
    <row r="75" spans="1:7" ht="27.75" customHeight="1">
      <c r="A75" s="18" t="s">
        <v>60</v>
      </c>
      <c r="B75" s="18" t="s">
        <v>59</v>
      </c>
      <c r="C75" s="18" t="s">
        <v>25</v>
      </c>
      <c r="D75" s="90" t="s">
        <v>241</v>
      </c>
      <c r="E75" s="50">
        <v>460</v>
      </c>
      <c r="F75" s="49"/>
      <c r="G75" s="49"/>
    </row>
    <row r="76" spans="1:7" ht="49.5" customHeight="1">
      <c r="A76" s="18" t="s">
        <v>60</v>
      </c>
      <c r="B76" s="18" t="s">
        <v>59</v>
      </c>
      <c r="C76" s="18" t="s">
        <v>229</v>
      </c>
      <c r="D76" s="78" t="s">
        <v>230</v>
      </c>
      <c r="E76" s="51">
        <v>290</v>
      </c>
      <c r="F76" s="49"/>
      <c r="G76" s="49"/>
    </row>
    <row r="77" spans="1:7" ht="27.75" customHeight="1">
      <c r="A77" s="18" t="s">
        <v>60</v>
      </c>
      <c r="B77" s="18" t="s">
        <v>59</v>
      </c>
      <c r="C77" s="18" t="s">
        <v>231</v>
      </c>
      <c r="D77" s="76" t="s">
        <v>232</v>
      </c>
      <c r="E77" s="51">
        <v>170</v>
      </c>
      <c r="F77" s="49"/>
      <c r="G77" s="49"/>
    </row>
    <row r="78" spans="1:7" ht="18" customHeight="1">
      <c r="A78" s="124" t="s">
        <v>165</v>
      </c>
      <c r="B78" s="124"/>
      <c r="C78" s="124"/>
      <c r="D78" s="125" t="s">
        <v>237</v>
      </c>
      <c r="E78" s="126">
        <v>2014.36</v>
      </c>
      <c r="F78" s="49" t="e">
        <f>#REF!+#REF!+#REF!+#REF!+#REF!</f>
        <v>#REF!</v>
      </c>
      <c r="G78" s="49" t="e">
        <f>#REF!+#REF!+#REF!+#REF!+#REF!</f>
        <v>#REF!</v>
      </c>
    </row>
    <row r="79" spans="1:7" s="58" customFormat="1" ht="36" customHeight="1">
      <c r="A79" s="18" t="s">
        <v>165</v>
      </c>
      <c r="B79" s="18" t="s">
        <v>66</v>
      </c>
      <c r="C79" s="18" t="s">
        <v>25</v>
      </c>
      <c r="D79" s="76" t="s">
        <v>189</v>
      </c>
      <c r="E79" s="47">
        <v>2014.36</v>
      </c>
      <c r="F79" s="57"/>
      <c r="G79" s="57"/>
    </row>
    <row r="80" spans="1:7" s="58" customFormat="1" ht="36" customHeight="1">
      <c r="A80" s="18" t="s">
        <v>165</v>
      </c>
      <c r="B80" s="18" t="s">
        <v>67</v>
      </c>
      <c r="C80" s="18" t="s">
        <v>25</v>
      </c>
      <c r="D80" s="76" t="s">
        <v>238</v>
      </c>
      <c r="E80" s="48">
        <v>2014.36</v>
      </c>
      <c r="F80" s="57"/>
      <c r="G80" s="57"/>
    </row>
    <row r="81" spans="1:7" s="58" customFormat="1" ht="26.25" customHeight="1">
      <c r="A81" s="18" t="s">
        <v>165</v>
      </c>
      <c r="B81" s="18" t="s">
        <v>67</v>
      </c>
      <c r="C81" s="18" t="s">
        <v>239</v>
      </c>
      <c r="D81" s="76" t="s">
        <v>240</v>
      </c>
      <c r="E81" s="51">
        <v>2014.36</v>
      </c>
      <c r="F81" s="57"/>
      <c r="G81" s="57"/>
    </row>
    <row r="82" spans="1:7" s="58" customFormat="1" ht="25.5" customHeight="1">
      <c r="A82" s="18" t="s">
        <v>165</v>
      </c>
      <c r="B82" s="18" t="s">
        <v>67</v>
      </c>
      <c r="C82" s="18" t="s">
        <v>231</v>
      </c>
      <c r="D82" s="76" t="s">
        <v>232</v>
      </c>
      <c r="E82" s="51">
        <v>2014.36</v>
      </c>
      <c r="F82" s="57"/>
      <c r="G82" s="57"/>
    </row>
    <row r="83" spans="1:7" ht="24" customHeight="1">
      <c r="A83" s="12" t="s">
        <v>129</v>
      </c>
      <c r="B83" s="12"/>
      <c r="C83" s="12"/>
      <c r="D83" s="84" t="s">
        <v>130</v>
      </c>
      <c r="E83" s="49">
        <v>1365.1</v>
      </c>
      <c r="F83" s="49" t="e">
        <f>#REF!+#REF!+#REF!+#REF!</f>
        <v>#REF!</v>
      </c>
      <c r="G83" s="49" t="e">
        <f>#REF!+#REF!+#REF!+#REF!</f>
        <v>#REF!</v>
      </c>
    </row>
    <row r="84" spans="1:7" ht="23.25" customHeight="1">
      <c r="A84" s="20" t="s">
        <v>62</v>
      </c>
      <c r="B84" s="18" t="s">
        <v>63</v>
      </c>
      <c r="C84" s="18" t="s">
        <v>25</v>
      </c>
      <c r="D84" s="83" t="s">
        <v>247</v>
      </c>
      <c r="E84" s="44">
        <v>1365.1</v>
      </c>
      <c r="F84" s="44" t="e">
        <f>#REF!+#REF!+F87+#REF!</f>
        <v>#REF!</v>
      </c>
      <c r="G84" s="44" t="e">
        <f>#REF!+#REF!+G87+#REF!</f>
        <v>#REF!</v>
      </c>
    </row>
    <row r="85" spans="1:7" ht="18" customHeight="1">
      <c r="A85" s="20" t="s">
        <v>62</v>
      </c>
      <c r="B85" s="18" t="s">
        <v>65</v>
      </c>
      <c r="C85" s="18" t="s">
        <v>25</v>
      </c>
      <c r="D85" s="83" t="s">
        <v>64</v>
      </c>
      <c r="E85" s="44">
        <v>832.6</v>
      </c>
      <c r="F85" s="44" t="e">
        <f>#REF!+#REF!+F87+#REF!</f>
        <v>#REF!</v>
      </c>
      <c r="G85" s="44" t="e">
        <f>#REF!+#REF!+G87+#REF!</f>
        <v>#REF!</v>
      </c>
    </row>
    <row r="86" spans="1:7" ht="22.5">
      <c r="A86" s="20" t="s">
        <v>62</v>
      </c>
      <c r="B86" s="18" t="s">
        <v>65</v>
      </c>
      <c r="C86" s="18" t="s">
        <v>231</v>
      </c>
      <c r="D86" s="76" t="s">
        <v>232</v>
      </c>
      <c r="E86" s="48">
        <v>832.6</v>
      </c>
      <c r="F86" s="44" t="e">
        <f>#REF!+#REF!+F87+#REF!</f>
        <v>#REF!</v>
      </c>
      <c r="G86" s="44" t="e">
        <f>#REF!+#REF!+G87+#REF!</f>
        <v>#REF!</v>
      </c>
    </row>
    <row r="87" spans="1:7" ht="17.25" customHeight="1">
      <c r="A87" s="20" t="s">
        <v>62</v>
      </c>
      <c r="B87" s="20" t="s">
        <v>68</v>
      </c>
      <c r="C87" s="20" t="s">
        <v>25</v>
      </c>
      <c r="D87" s="79" t="s">
        <v>150</v>
      </c>
      <c r="E87" s="48">
        <v>287.5</v>
      </c>
      <c r="F87" s="48">
        <f>'6 ведомственная (2014)'!G103</f>
        <v>0</v>
      </c>
      <c r="G87" s="48">
        <f>'6 ведомственная (2014)'!H103</f>
        <v>0</v>
      </c>
    </row>
    <row r="88" spans="1:7" ht="24.75" customHeight="1">
      <c r="A88" s="20" t="s">
        <v>62</v>
      </c>
      <c r="B88" s="18" t="s">
        <v>68</v>
      </c>
      <c r="C88" s="18" t="s">
        <v>231</v>
      </c>
      <c r="D88" s="76" t="s">
        <v>232</v>
      </c>
      <c r="E88" s="48">
        <v>287.5</v>
      </c>
      <c r="F88" s="48"/>
      <c r="G88" s="48"/>
    </row>
    <row r="89" spans="1:7" ht="18.75" customHeight="1">
      <c r="A89" s="18" t="s">
        <v>62</v>
      </c>
      <c r="B89" s="18" t="s">
        <v>69</v>
      </c>
      <c r="C89" s="18" t="s">
        <v>25</v>
      </c>
      <c r="D89" s="79" t="s">
        <v>151</v>
      </c>
      <c r="E89" s="48">
        <v>245</v>
      </c>
      <c r="F89" s="47" t="e">
        <f>F90+#REF!+#REF!</f>
        <v>#REF!</v>
      </c>
      <c r="G89" s="47" t="e">
        <f>G90+#REF!+#REF!</f>
        <v>#REF!</v>
      </c>
    </row>
    <row r="90" spans="1:7" ht="26.25" customHeight="1">
      <c r="A90" s="20" t="s">
        <v>62</v>
      </c>
      <c r="B90" s="18" t="s">
        <v>69</v>
      </c>
      <c r="C90" s="18" t="s">
        <v>231</v>
      </c>
      <c r="D90" s="76" t="s">
        <v>232</v>
      </c>
      <c r="E90" s="47">
        <v>245</v>
      </c>
      <c r="F90" s="47" t="e">
        <f>#REF!</f>
        <v>#REF!</v>
      </c>
      <c r="G90" s="47" t="e">
        <f>#REF!</f>
        <v>#REF!</v>
      </c>
    </row>
    <row r="91" spans="1:7" ht="16.5" customHeight="1">
      <c r="A91" s="12" t="s">
        <v>152</v>
      </c>
      <c r="B91" s="12"/>
      <c r="C91" s="12"/>
      <c r="D91" s="86" t="s">
        <v>153</v>
      </c>
      <c r="E91" s="49">
        <v>1438</v>
      </c>
      <c r="F91" s="49" t="e">
        <f>F92+F98</f>
        <v>#REF!</v>
      </c>
      <c r="G91" s="49" t="e">
        <f>G92+G98</f>
        <v>#REF!</v>
      </c>
    </row>
    <row r="92" spans="1:7" ht="15.75" customHeight="1">
      <c r="A92" s="20" t="s">
        <v>74</v>
      </c>
      <c r="B92" s="20"/>
      <c r="C92" s="20"/>
      <c r="D92" s="79" t="s">
        <v>242</v>
      </c>
      <c r="E92" s="44">
        <v>1438</v>
      </c>
      <c r="F92" s="44" t="e">
        <f>F93+#REF!+#REF!+#REF!+#REF!</f>
        <v>#REF!</v>
      </c>
      <c r="G92" s="44" t="e">
        <f>G93+#REF!+#REF!+#REF!+#REF!</f>
        <v>#REF!</v>
      </c>
    </row>
    <row r="93" spans="1:7" ht="24" customHeight="1">
      <c r="A93" s="18" t="s">
        <v>74</v>
      </c>
      <c r="B93" s="18" t="s">
        <v>76</v>
      </c>
      <c r="C93" s="18" t="s">
        <v>25</v>
      </c>
      <c r="D93" s="77" t="s">
        <v>75</v>
      </c>
      <c r="E93" s="48">
        <v>1438</v>
      </c>
      <c r="F93" s="47" t="e">
        <f>F95+F94+#REF!</f>
        <v>#REF!</v>
      </c>
      <c r="G93" s="47" t="e">
        <f>G95+G94+#REF!</f>
        <v>#REF!</v>
      </c>
    </row>
    <row r="94" spans="1:7" ht="18" customHeight="1">
      <c r="A94" s="18" t="s">
        <v>74</v>
      </c>
      <c r="B94" s="18" t="s">
        <v>77</v>
      </c>
      <c r="C94" s="18" t="s">
        <v>25</v>
      </c>
      <c r="D94" s="77" t="s">
        <v>38</v>
      </c>
      <c r="E94" s="47">
        <v>48.5</v>
      </c>
      <c r="F94" s="47" t="e">
        <f>#REF!</f>
        <v>#REF!</v>
      </c>
      <c r="G94" s="47" t="e">
        <f>#REF!</f>
        <v>#REF!</v>
      </c>
    </row>
    <row r="95" spans="1:7" ht="18" customHeight="1">
      <c r="A95" s="18" t="s">
        <v>74</v>
      </c>
      <c r="B95" s="18" t="s">
        <v>77</v>
      </c>
      <c r="C95" s="32" t="s">
        <v>235</v>
      </c>
      <c r="D95" s="77" t="s">
        <v>234</v>
      </c>
      <c r="E95" s="48">
        <v>48.5</v>
      </c>
      <c r="F95" s="47" t="e">
        <f>F96</f>
        <v>#REF!</v>
      </c>
      <c r="G95" s="47" t="e">
        <f>G96</f>
        <v>#REF!</v>
      </c>
    </row>
    <row r="96" spans="1:7" ht="22.5">
      <c r="A96" s="18" t="s">
        <v>74</v>
      </c>
      <c r="B96" s="18" t="s">
        <v>78</v>
      </c>
      <c r="C96" s="18" t="s">
        <v>25</v>
      </c>
      <c r="D96" s="77" t="s">
        <v>241</v>
      </c>
      <c r="E96" s="48">
        <v>1389.5</v>
      </c>
      <c r="F96" s="47" t="e">
        <f>F97</f>
        <v>#REF!</v>
      </c>
      <c r="G96" s="47" t="e">
        <f>G97</f>
        <v>#REF!</v>
      </c>
    </row>
    <row r="97" spans="1:7" ht="36" customHeight="1">
      <c r="A97" s="18" t="s">
        <v>74</v>
      </c>
      <c r="B97" s="18" t="s">
        <v>78</v>
      </c>
      <c r="C97" s="18" t="s">
        <v>25</v>
      </c>
      <c r="D97" s="78" t="s">
        <v>79</v>
      </c>
      <c r="E97" s="48">
        <v>1389.5</v>
      </c>
      <c r="F97" s="48" t="e">
        <f>'6 ведомственная (2014)'!#REF!</f>
        <v>#REF!</v>
      </c>
      <c r="G97" s="48" t="e">
        <f>'6 ведомственная (2014)'!#REF!</f>
        <v>#REF!</v>
      </c>
    </row>
    <row r="98" spans="1:7" ht="48.75" customHeight="1">
      <c r="A98" s="18" t="s">
        <v>74</v>
      </c>
      <c r="B98" s="18" t="s">
        <v>155</v>
      </c>
      <c r="C98" s="18" t="s">
        <v>229</v>
      </c>
      <c r="D98" s="78" t="s">
        <v>230</v>
      </c>
      <c r="E98" s="44">
        <v>617.6</v>
      </c>
      <c r="F98" s="44" t="e">
        <f>#REF!+#REF!+F99</f>
        <v>#REF!</v>
      </c>
      <c r="G98" s="44" t="e">
        <f>#REF!+#REF!+G99</f>
        <v>#REF!</v>
      </c>
    </row>
    <row r="99" spans="1:7" ht="22.5">
      <c r="A99" s="20" t="s">
        <v>74</v>
      </c>
      <c r="B99" s="20" t="s">
        <v>80</v>
      </c>
      <c r="C99" s="20" t="s">
        <v>231</v>
      </c>
      <c r="D99" s="76" t="s">
        <v>232</v>
      </c>
      <c r="E99" s="109">
        <v>771.9</v>
      </c>
      <c r="F99" s="47" t="e">
        <f>#REF!+#REF!+#REF!+#REF!</f>
        <v>#REF!</v>
      </c>
      <c r="G99" s="47" t="e">
        <f>#REF!+#REF!+#REF!+#REF!</f>
        <v>#REF!</v>
      </c>
    </row>
    <row r="100" spans="1:7" ht="12.75" customHeight="1" hidden="1">
      <c r="A100" s="12" t="s">
        <v>173</v>
      </c>
      <c r="B100" s="12"/>
      <c r="C100" s="12"/>
      <c r="D100" s="84" t="s">
        <v>174</v>
      </c>
      <c r="E100" s="49"/>
      <c r="F100" s="49" t="e">
        <f aca="true" t="shared" si="0" ref="F100:G102">F101</f>
        <v>#REF!</v>
      </c>
      <c r="G100" s="49" t="e">
        <f t="shared" si="0"/>
        <v>#REF!</v>
      </c>
    </row>
    <row r="101" spans="1:7" ht="12.75" customHeight="1" hidden="1">
      <c r="A101" s="15" t="s">
        <v>175</v>
      </c>
      <c r="B101" s="15"/>
      <c r="C101" s="15"/>
      <c r="D101" s="81" t="s">
        <v>176</v>
      </c>
      <c r="E101" s="44"/>
      <c r="F101" s="44" t="e">
        <f t="shared" si="0"/>
        <v>#REF!</v>
      </c>
      <c r="G101" s="44" t="e">
        <f t="shared" si="0"/>
        <v>#REF!</v>
      </c>
    </row>
    <row r="102" spans="1:7" ht="12.75" hidden="1">
      <c r="A102" s="20" t="s">
        <v>175</v>
      </c>
      <c r="B102" s="20" t="s">
        <v>177</v>
      </c>
      <c r="C102" s="20" t="s">
        <v>25</v>
      </c>
      <c r="D102" s="79" t="s">
        <v>178</v>
      </c>
      <c r="E102" s="47"/>
      <c r="F102" s="47" t="e">
        <f t="shared" si="0"/>
        <v>#REF!</v>
      </c>
      <c r="G102" s="47" t="e">
        <f t="shared" si="0"/>
        <v>#REF!</v>
      </c>
    </row>
    <row r="103" spans="1:7" ht="12.75" customHeight="1" hidden="1">
      <c r="A103" s="18" t="s">
        <v>175</v>
      </c>
      <c r="B103" s="18" t="s">
        <v>177</v>
      </c>
      <c r="C103" s="18" t="s">
        <v>48</v>
      </c>
      <c r="D103" s="77" t="s">
        <v>47</v>
      </c>
      <c r="E103" s="48"/>
      <c r="F103" s="48" t="e">
        <f>'6 ведомственная (2014)'!#REF!+'6 ведомственная (2014)'!#REF!</f>
        <v>#REF!</v>
      </c>
      <c r="G103" s="48" t="e">
        <f>'6 ведомственная (2014)'!#REF!+'6 ведомственная (2014)'!#REF!</f>
        <v>#REF!</v>
      </c>
    </row>
    <row r="104" spans="1:7" ht="18.75" customHeight="1">
      <c r="A104" s="37"/>
      <c r="B104" s="37"/>
      <c r="C104" s="37"/>
      <c r="D104" s="87" t="s">
        <v>82</v>
      </c>
      <c r="E104" s="53">
        <v>7331.26</v>
      </c>
      <c r="F104" s="53" t="e">
        <f>#REF!+#REF!+#REF!+F91+#REF!+#REF!+F83+F78+F57+F13+#REF!+F100+F51</f>
        <v>#REF!</v>
      </c>
      <c r="G104" s="53" t="e">
        <f>#REF!+#REF!+#REF!+G91+#REF!+#REF!+G83+G78+G57+G13+#REF!+G100+G51</f>
        <v>#REF!</v>
      </c>
    </row>
  </sheetData>
  <sheetProtection selectLockedCells="1" selectUnlockedCells="1"/>
  <mergeCells count="4">
    <mergeCell ref="A8:E8"/>
    <mergeCell ref="A10:C10"/>
    <mergeCell ref="D10:D11"/>
    <mergeCell ref="E10:E11"/>
  </mergeCells>
  <printOptions/>
  <pageMargins left="1.05" right="0.15763888888888888" top="0.3701388888888889" bottom="0.2701388888888889" header="0.5118055555555555" footer="0.5118055555555555"/>
  <pageSetup fitToHeight="3" fitToWidth="1" horizontalDpi="300" verticalDpi="300" orientation="portrait" paperSize="9" scale="96" r:id="rId1"/>
  <colBreaks count="1" manualBreakCount="1">
    <brk id="5" max="1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SheetLayoutView="100" workbookViewId="0" topLeftCell="A82">
      <selection activeCell="F134" sqref="F134"/>
    </sheetView>
  </sheetViews>
  <sheetFormatPr defaultColWidth="9.140625" defaultRowHeight="21.75" customHeight="1"/>
  <cols>
    <col min="1" max="1" width="50.8515625" style="0" customWidth="1"/>
    <col min="2" max="2" width="7.57421875" style="0" customWidth="1"/>
    <col min="3" max="3" width="7.8515625" style="0" customWidth="1"/>
    <col min="4" max="4" width="9.7109375" style="0" customWidth="1"/>
    <col min="5" max="5" width="7.00390625" style="0" customWidth="1"/>
    <col min="6" max="6" width="14.00390625" style="0" customWidth="1"/>
    <col min="7" max="8" width="0" style="0" hidden="1" customWidth="1"/>
  </cols>
  <sheetData>
    <row r="1" spans="5:6" ht="12.75" customHeight="1">
      <c r="E1" s="1"/>
      <c r="F1" s="1" t="s">
        <v>83</v>
      </c>
    </row>
    <row r="2" spans="5:6" ht="12.75" customHeight="1">
      <c r="E2" s="1"/>
      <c r="F2" s="1" t="s">
        <v>0</v>
      </c>
    </row>
    <row r="3" spans="5:6" ht="12.75" customHeight="1">
      <c r="E3" s="1"/>
      <c r="F3" s="1" t="s">
        <v>223</v>
      </c>
    </row>
    <row r="4" spans="5:6" ht="12.75" customHeight="1">
      <c r="E4" s="2"/>
      <c r="F4" s="1" t="s">
        <v>267</v>
      </c>
    </row>
    <row r="5" spans="5:6" ht="12.75" customHeight="1">
      <c r="E5" s="2"/>
      <c r="F5" s="1" t="s">
        <v>228</v>
      </c>
    </row>
    <row r="6" spans="5:6" ht="12.75" customHeight="1">
      <c r="E6" s="1"/>
      <c r="F6" s="1" t="s">
        <v>268</v>
      </c>
    </row>
    <row r="7" ht="12.75" customHeight="1"/>
    <row r="8" ht="12.75" customHeight="1"/>
    <row r="9" spans="1:8" ht="38.25" customHeight="1">
      <c r="A9" s="145" t="s">
        <v>255</v>
      </c>
      <c r="B9" s="145"/>
      <c r="C9" s="145"/>
      <c r="D9" s="145"/>
      <c r="E9" s="145"/>
      <c r="F9" s="145"/>
      <c r="G9" s="4"/>
      <c r="H9" s="4"/>
    </row>
    <row r="10" spans="1:6" ht="0.75" customHeight="1">
      <c r="A10" s="3"/>
      <c r="B10" s="3"/>
      <c r="C10" s="3"/>
      <c r="D10" s="3"/>
      <c r="E10" s="3"/>
      <c r="F10" s="3"/>
    </row>
    <row r="11" spans="1:6" ht="13.5" customHeight="1">
      <c r="A11" s="5"/>
      <c r="B11" s="5"/>
      <c r="F11" s="1" t="s">
        <v>260</v>
      </c>
    </row>
    <row r="12" spans="1:8" ht="21.75" customHeight="1">
      <c r="A12" s="146" t="s">
        <v>2</v>
      </c>
      <c r="B12" s="146" t="s">
        <v>3</v>
      </c>
      <c r="C12" s="146"/>
      <c r="D12" s="146"/>
      <c r="E12" s="146"/>
      <c r="F12" s="147" t="s">
        <v>10</v>
      </c>
      <c r="G12" s="59"/>
      <c r="H12" s="60"/>
    </row>
    <row r="13" spans="1:8" ht="30.75" customHeight="1">
      <c r="A13" s="146"/>
      <c r="B13" s="6" t="s">
        <v>5</v>
      </c>
      <c r="C13" s="6" t="s">
        <v>6</v>
      </c>
      <c r="D13" s="6" t="s">
        <v>7</v>
      </c>
      <c r="E13" s="6" t="s">
        <v>8</v>
      </c>
      <c r="F13" s="147"/>
      <c r="G13" s="61" t="s">
        <v>157</v>
      </c>
      <c r="H13" s="9" t="s">
        <v>10</v>
      </c>
    </row>
    <row r="14" spans="1:8" ht="21.75" customHeight="1">
      <c r="A14" s="10" t="s">
        <v>12</v>
      </c>
      <c r="B14" s="10" t="s">
        <v>13</v>
      </c>
      <c r="C14" s="10" t="s">
        <v>14</v>
      </c>
      <c r="D14" s="10" t="s">
        <v>15</v>
      </c>
      <c r="E14" s="10" t="s">
        <v>16</v>
      </c>
      <c r="F14" s="10" t="s">
        <v>18</v>
      </c>
      <c r="G14" s="10" t="s">
        <v>179</v>
      </c>
      <c r="H14" s="10" t="s">
        <v>180</v>
      </c>
    </row>
    <row r="15" spans="1:8" ht="26.25" customHeight="1">
      <c r="A15" s="84" t="s">
        <v>222</v>
      </c>
      <c r="B15" s="114" t="s">
        <v>225</v>
      </c>
      <c r="C15" s="114"/>
      <c r="D15" s="114"/>
      <c r="E15" s="114"/>
      <c r="F15" s="117">
        <v>5893.26</v>
      </c>
      <c r="G15" s="13" t="e">
        <f>G17+G26+G40+G44+G48+G89+G90+G97+G100+G107+G116+#REF!+#REF!+#REF!+G76+#REF!+G86+#REF!+G37</f>
        <v>#REF!</v>
      </c>
      <c r="H15" s="13" t="e">
        <f>H17+H26+H40+H44+H48+H89+H90+H97+H100+H107+H116+#REF!+#REF!+#REF!+H76+#REF!+H86+#REF!+H37</f>
        <v>#REF!</v>
      </c>
    </row>
    <row r="16" spans="1:8" ht="26.25" customHeight="1">
      <c r="A16" s="84" t="s">
        <v>19</v>
      </c>
      <c r="B16" s="114" t="s">
        <v>225</v>
      </c>
      <c r="C16" s="114" t="s">
        <v>20</v>
      </c>
      <c r="D16" s="114"/>
      <c r="E16" s="114"/>
      <c r="F16" s="117">
        <v>1875.1</v>
      </c>
      <c r="G16" s="13" t="e">
        <f>G18+G27+G41+G45+G49+#REF!+G91+G98+G101+G108+G117+#REF!+#REF!+#REF!+G77+G84+G87+#REF!+G38</f>
        <v>#REF!</v>
      </c>
      <c r="H16" s="13" t="e">
        <f>H18+H27+H41+H45+H49+#REF!+H91+H98+H101+H108+H117+#REF!+#REF!+#REF!+H77+H84+H87+#REF!+H38</f>
        <v>#REF!</v>
      </c>
    </row>
    <row r="17" spans="1:8" ht="27.75" customHeight="1">
      <c r="A17" s="92" t="s">
        <v>21</v>
      </c>
      <c r="B17" s="114" t="s">
        <v>225</v>
      </c>
      <c r="C17" s="99" t="s">
        <v>22</v>
      </c>
      <c r="D17" s="97"/>
      <c r="E17" s="97"/>
      <c r="F17" s="44">
        <v>430.7</v>
      </c>
      <c r="G17" s="16">
        <f>G18</f>
        <v>1071.8</v>
      </c>
      <c r="H17" s="16">
        <f>H18</f>
        <v>1071.8</v>
      </c>
    </row>
    <row r="18" spans="1:8" ht="42.75" customHeight="1">
      <c r="A18" s="90" t="s">
        <v>181</v>
      </c>
      <c r="B18" s="96" t="s">
        <v>225</v>
      </c>
      <c r="C18" s="97" t="s">
        <v>22</v>
      </c>
      <c r="D18" s="97" t="s">
        <v>24</v>
      </c>
      <c r="E18" s="97" t="s">
        <v>25</v>
      </c>
      <c r="F18" s="44">
        <v>430.7</v>
      </c>
      <c r="G18" s="16">
        <f>G19</f>
        <v>1071.8</v>
      </c>
      <c r="H18" s="16">
        <f>H19</f>
        <v>1071.8</v>
      </c>
    </row>
    <row r="19" spans="1:8" ht="21.75" customHeight="1">
      <c r="A19" s="91" t="s">
        <v>26</v>
      </c>
      <c r="B19" s="96" t="s">
        <v>225</v>
      </c>
      <c r="C19" s="99" t="s">
        <v>22</v>
      </c>
      <c r="D19" s="99" t="s">
        <v>27</v>
      </c>
      <c r="E19" s="99" t="s">
        <v>25</v>
      </c>
      <c r="F19" s="44">
        <v>430.7</v>
      </c>
      <c r="G19" s="21">
        <f>G25</f>
        <v>1071.8</v>
      </c>
      <c r="H19" s="21">
        <f>H25</f>
        <v>1071.8</v>
      </c>
    </row>
    <row r="20" spans="1:8" ht="51.75" customHeight="1">
      <c r="A20" s="78" t="s">
        <v>230</v>
      </c>
      <c r="B20" s="96" t="s">
        <v>225</v>
      </c>
      <c r="C20" s="97" t="s">
        <v>22</v>
      </c>
      <c r="D20" s="97" t="s">
        <v>27</v>
      </c>
      <c r="E20" s="97" t="s">
        <v>229</v>
      </c>
      <c r="F20" s="44">
        <v>141.9</v>
      </c>
      <c r="G20" s="24">
        <v>1071.8</v>
      </c>
      <c r="H20" s="24">
        <v>1071.8</v>
      </c>
    </row>
    <row r="21" spans="1:8" ht="43.5" customHeight="1">
      <c r="A21" s="123" t="s">
        <v>250</v>
      </c>
      <c r="B21" s="96" t="s">
        <v>225</v>
      </c>
      <c r="C21" s="97" t="s">
        <v>31</v>
      </c>
      <c r="D21" s="97"/>
      <c r="E21" s="97"/>
      <c r="F21" s="44">
        <v>141.9</v>
      </c>
      <c r="G21" s="24">
        <v>1071.8</v>
      </c>
      <c r="H21" s="24">
        <v>1071.8</v>
      </c>
    </row>
    <row r="22" spans="1:8" ht="42.75" customHeight="1">
      <c r="A22" s="90" t="s">
        <v>181</v>
      </c>
      <c r="B22" s="96" t="s">
        <v>225</v>
      </c>
      <c r="C22" s="97" t="s">
        <v>31</v>
      </c>
      <c r="D22" s="97" t="s">
        <v>24</v>
      </c>
      <c r="E22" s="97" t="s">
        <v>25</v>
      </c>
      <c r="F22" s="44">
        <v>141.9</v>
      </c>
      <c r="G22" s="24">
        <v>1071.8</v>
      </c>
      <c r="H22" s="24">
        <v>1071.8</v>
      </c>
    </row>
    <row r="23" spans="1:8" ht="24.75" customHeight="1">
      <c r="A23" s="91" t="s">
        <v>32</v>
      </c>
      <c r="B23" s="96" t="s">
        <v>225</v>
      </c>
      <c r="C23" s="97" t="s">
        <v>31</v>
      </c>
      <c r="D23" s="97" t="s">
        <v>33</v>
      </c>
      <c r="E23" s="97" t="s">
        <v>25</v>
      </c>
      <c r="F23" s="44">
        <v>141.9</v>
      </c>
      <c r="G23" s="24">
        <v>1071.8</v>
      </c>
      <c r="H23" s="24">
        <v>1071.8</v>
      </c>
    </row>
    <row r="24" spans="1:8" ht="24.75" customHeight="1">
      <c r="A24" s="91" t="s">
        <v>34</v>
      </c>
      <c r="B24" s="96" t="s">
        <v>225</v>
      </c>
      <c r="C24" s="97" t="s">
        <v>31</v>
      </c>
      <c r="D24" s="97" t="s">
        <v>35</v>
      </c>
      <c r="E24" s="97" t="s">
        <v>25</v>
      </c>
      <c r="F24" s="44">
        <v>141.9</v>
      </c>
      <c r="G24" s="24">
        <v>1071.8</v>
      </c>
      <c r="H24" s="24">
        <v>1071.8</v>
      </c>
    </row>
    <row r="25" spans="1:8" ht="52.5" customHeight="1">
      <c r="A25" s="78" t="s">
        <v>230</v>
      </c>
      <c r="B25" s="96" t="s">
        <v>225</v>
      </c>
      <c r="C25" s="97" t="s">
        <v>31</v>
      </c>
      <c r="D25" s="97" t="s">
        <v>35</v>
      </c>
      <c r="E25" s="97" t="s">
        <v>229</v>
      </c>
      <c r="F25" s="44">
        <v>141.9</v>
      </c>
      <c r="G25" s="24">
        <v>1071.8</v>
      </c>
      <c r="H25" s="24">
        <v>1071.8</v>
      </c>
    </row>
    <row r="26" spans="1:8" ht="56.25" customHeight="1">
      <c r="A26" s="123" t="s">
        <v>249</v>
      </c>
      <c r="B26" s="96" t="s">
        <v>225</v>
      </c>
      <c r="C26" s="99" t="s">
        <v>37</v>
      </c>
      <c r="D26" s="97"/>
      <c r="E26" s="97"/>
      <c r="F26" s="44">
        <v>890.8</v>
      </c>
      <c r="G26" s="16" t="e">
        <f>G27</f>
        <v>#REF!</v>
      </c>
      <c r="H26" s="16" t="e">
        <f>H27</f>
        <v>#REF!</v>
      </c>
    </row>
    <row r="27" spans="1:8" ht="39.75" customHeight="1">
      <c r="A27" s="90" t="s">
        <v>181</v>
      </c>
      <c r="B27" s="96" t="s">
        <v>225</v>
      </c>
      <c r="C27" s="99" t="s">
        <v>37</v>
      </c>
      <c r="D27" s="97" t="s">
        <v>24</v>
      </c>
      <c r="E27" s="97" t="s">
        <v>25</v>
      </c>
      <c r="F27" s="44">
        <v>890.8</v>
      </c>
      <c r="G27" s="16" t="e">
        <f>G28</f>
        <v>#REF!</v>
      </c>
      <c r="H27" s="16" t="e">
        <f>H28</f>
        <v>#REF!</v>
      </c>
    </row>
    <row r="28" spans="1:8" ht="21.75" customHeight="1">
      <c r="A28" s="91" t="s">
        <v>32</v>
      </c>
      <c r="B28" s="96" t="s">
        <v>225</v>
      </c>
      <c r="C28" s="99" t="s">
        <v>37</v>
      </c>
      <c r="D28" s="99" t="s">
        <v>33</v>
      </c>
      <c r="E28" s="99" t="s">
        <v>25</v>
      </c>
      <c r="F28" s="44">
        <v>890.8</v>
      </c>
      <c r="G28" s="21" t="e">
        <f>#REF!</f>
        <v>#REF!</v>
      </c>
      <c r="H28" s="21" t="e">
        <f>#REF!</f>
        <v>#REF!</v>
      </c>
    </row>
    <row r="29" spans="1:8" ht="24.75" customHeight="1">
      <c r="A29" s="91" t="s">
        <v>34</v>
      </c>
      <c r="B29" s="96" t="s">
        <v>225</v>
      </c>
      <c r="C29" s="99" t="s">
        <v>37</v>
      </c>
      <c r="D29" s="99" t="s">
        <v>35</v>
      </c>
      <c r="E29" s="99" t="s">
        <v>25</v>
      </c>
      <c r="F29" s="44">
        <v>890.8</v>
      </c>
      <c r="G29" s="21">
        <f>G30</f>
        <v>15613.4</v>
      </c>
      <c r="H29" s="21">
        <f>H30</f>
        <v>15613.4</v>
      </c>
    </row>
    <row r="30" spans="1:8" ht="49.5" customHeight="1">
      <c r="A30" s="78" t="s">
        <v>230</v>
      </c>
      <c r="B30" s="96" t="s">
        <v>225</v>
      </c>
      <c r="C30" s="97" t="s">
        <v>37</v>
      </c>
      <c r="D30" s="97" t="s">
        <v>35</v>
      </c>
      <c r="E30" s="97" t="s">
        <v>229</v>
      </c>
      <c r="F30" s="46">
        <v>585.6</v>
      </c>
      <c r="G30" s="24">
        <v>15613.4</v>
      </c>
      <c r="H30" s="24">
        <v>15613.4</v>
      </c>
    </row>
    <row r="31" spans="1:8" ht="27" customHeight="1">
      <c r="A31" s="78" t="s">
        <v>232</v>
      </c>
      <c r="B31" s="96" t="s">
        <v>225</v>
      </c>
      <c r="C31" s="97" t="s">
        <v>37</v>
      </c>
      <c r="D31" s="97" t="s">
        <v>35</v>
      </c>
      <c r="E31" s="97" t="s">
        <v>231</v>
      </c>
      <c r="F31" s="46">
        <v>210</v>
      </c>
      <c r="G31" s="24"/>
      <c r="H31" s="24"/>
    </row>
    <row r="32" spans="1:12" ht="21.75" customHeight="1">
      <c r="A32" s="91" t="s">
        <v>38</v>
      </c>
      <c r="B32" s="96" t="s">
        <v>225</v>
      </c>
      <c r="C32" s="99" t="s">
        <v>37</v>
      </c>
      <c r="D32" s="97" t="s">
        <v>233</v>
      </c>
      <c r="E32" s="99" t="s">
        <v>25</v>
      </c>
      <c r="F32" s="48">
        <v>95.2</v>
      </c>
      <c r="G32" s="27">
        <f>G37</f>
        <v>110</v>
      </c>
      <c r="H32" s="27">
        <f>H37</f>
        <v>110</v>
      </c>
      <c r="L32" s="62"/>
    </row>
    <row r="33" spans="1:8" ht="21" customHeight="1">
      <c r="A33" s="78" t="s">
        <v>234</v>
      </c>
      <c r="B33" s="96" t="s">
        <v>225</v>
      </c>
      <c r="C33" s="97" t="s">
        <v>37</v>
      </c>
      <c r="D33" s="97" t="s">
        <v>233</v>
      </c>
      <c r="E33" s="97" t="s">
        <v>235</v>
      </c>
      <c r="F33" s="48">
        <v>95.2</v>
      </c>
      <c r="G33" s="24">
        <v>110</v>
      </c>
      <c r="H33" s="24">
        <v>110</v>
      </c>
    </row>
    <row r="34" spans="1:8" ht="43.5" customHeight="1">
      <c r="A34" s="123" t="s">
        <v>248</v>
      </c>
      <c r="B34" s="96" t="s">
        <v>225</v>
      </c>
      <c r="C34" s="97" t="s">
        <v>40</v>
      </c>
      <c r="D34" s="97"/>
      <c r="E34" s="97"/>
      <c r="F34" s="44">
        <v>270.7</v>
      </c>
      <c r="G34" s="24">
        <v>110</v>
      </c>
      <c r="H34" s="24">
        <v>110</v>
      </c>
    </row>
    <row r="35" spans="1:8" ht="42" customHeight="1">
      <c r="A35" s="90" t="s">
        <v>181</v>
      </c>
      <c r="B35" s="96" t="s">
        <v>225</v>
      </c>
      <c r="C35" s="97" t="s">
        <v>40</v>
      </c>
      <c r="D35" s="97" t="s">
        <v>24</v>
      </c>
      <c r="E35" s="97" t="s">
        <v>25</v>
      </c>
      <c r="F35" s="44">
        <v>270.7</v>
      </c>
      <c r="G35" s="24">
        <v>110</v>
      </c>
      <c r="H35" s="24">
        <v>110</v>
      </c>
    </row>
    <row r="36" spans="1:8" ht="21" customHeight="1">
      <c r="A36" s="91" t="s">
        <v>32</v>
      </c>
      <c r="B36" s="96" t="s">
        <v>225</v>
      </c>
      <c r="C36" s="97" t="s">
        <v>40</v>
      </c>
      <c r="D36" s="97" t="s">
        <v>33</v>
      </c>
      <c r="E36" s="97" t="s">
        <v>25</v>
      </c>
      <c r="F36" s="44">
        <v>270.7</v>
      </c>
      <c r="G36" s="24">
        <v>110</v>
      </c>
      <c r="H36" s="24">
        <v>110</v>
      </c>
    </row>
    <row r="37" spans="1:8" ht="26.25" customHeight="1">
      <c r="A37" s="91" t="s">
        <v>34</v>
      </c>
      <c r="B37" s="96" t="s">
        <v>225</v>
      </c>
      <c r="C37" s="97" t="s">
        <v>40</v>
      </c>
      <c r="D37" s="97" t="s">
        <v>35</v>
      </c>
      <c r="E37" s="97" t="s">
        <v>25</v>
      </c>
      <c r="F37" s="44">
        <v>270.7</v>
      </c>
      <c r="G37" s="24">
        <v>110</v>
      </c>
      <c r="H37" s="24">
        <v>110</v>
      </c>
    </row>
    <row r="38" spans="1:8" ht="12.75" customHeight="1" hidden="1">
      <c r="A38" s="93" t="s">
        <v>90</v>
      </c>
      <c r="B38" s="96" t="s">
        <v>182</v>
      </c>
      <c r="C38" s="99" t="s">
        <v>89</v>
      </c>
      <c r="D38" s="99"/>
      <c r="E38" s="99"/>
      <c r="F38" s="44">
        <v>270.7</v>
      </c>
      <c r="G38" s="16">
        <f>G39</f>
        <v>0</v>
      </c>
      <c r="H38" s="16">
        <f>H39</f>
        <v>0</v>
      </c>
    </row>
    <row r="39" spans="1:8" ht="12.75" customHeight="1" hidden="1">
      <c r="A39" s="92" t="s">
        <v>92</v>
      </c>
      <c r="B39" s="96" t="s">
        <v>182</v>
      </c>
      <c r="C39" s="99" t="s">
        <v>89</v>
      </c>
      <c r="D39" s="99" t="s">
        <v>91</v>
      </c>
      <c r="E39" s="99" t="s">
        <v>25</v>
      </c>
      <c r="F39" s="44">
        <v>270.7</v>
      </c>
      <c r="G39" s="21">
        <f>G40</f>
        <v>0</v>
      </c>
      <c r="H39" s="21">
        <f>H40</f>
        <v>0</v>
      </c>
    </row>
    <row r="40" spans="1:8" ht="12.75" customHeight="1" hidden="1">
      <c r="A40" s="90" t="s">
        <v>28</v>
      </c>
      <c r="B40" s="96" t="s">
        <v>182</v>
      </c>
      <c r="C40" s="97" t="s">
        <v>89</v>
      </c>
      <c r="D40" s="97" t="s">
        <v>91</v>
      </c>
      <c r="E40" s="97" t="s">
        <v>29</v>
      </c>
      <c r="F40" s="44">
        <v>270.7</v>
      </c>
      <c r="G40" s="24">
        <v>0</v>
      </c>
      <c r="H40" s="24">
        <v>0</v>
      </c>
    </row>
    <row r="41" spans="1:8" ht="12.75" customHeight="1" hidden="1">
      <c r="A41" s="93" t="s">
        <v>94</v>
      </c>
      <c r="B41" s="96" t="s">
        <v>182</v>
      </c>
      <c r="C41" s="99" t="s">
        <v>93</v>
      </c>
      <c r="D41" s="99"/>
      <c r="E41" s="99"/>
      <c r="F41" s="44">
        <v>270.7</v>
      </c>
      <c r="G41" s="16" t="e">
        <f>G42+#REF!</f>
        <v>#REF!</v>
      </c>
      <c r="H41" s="16" t="e">
        <f>H42+#REF!</f>
        <v>#REF!</v>
      </c>
    </row>
    <row r="42" spans="1:8" ht="12.75" customHeight="1" hidden="1">
      <c r="A42" s="92" t="s">
        <v>96</v>
      </c>
      <c r="B42" s="96" t="s">
        <v>182</v>
      </c>
      <c r="C42" s="99" t="s">
        <v>93</v>
      </c>
      <c r="D42" s="99" t="s">
        <v>95</v>
      </c>
      <c r="E42" s="99" t="s">
        <v>25</v>
      </c>
      <c r="F42" s="44">
        <v>270.7</v>
      </c>
      <c r="G42" s="21" t="e">
        <f>#REF!</f>
        <v>#REF!</v>
      </c>
      <c r="H42" s="21" t="e">
        <f>#REF!</f>
        <v>#REF!</v>
      </c>
    </row>
    <row r="43" spans="1:8" ht="50.25" customHeight="1">
      <c r="A43" s="78" t="s">
        <v>230</v>
      </c>
      <c r="B43" s="96" t="s">
        <v>225</v>
      </c>
      <c r="C43" s="97" t="s">
        <v>40</v>
      </c>
      <c r="D43" s="97" t="s">
        <v>35</v>
      </c>
      <c r="E43" s="97" t="s">
        <v>229</v>
      </c>
      <c r="F43" s="44">
        <v>270.7</v>
      </c>
      <c r="G43" s="24"/>
      <c r="H43" s="24"/>
    </row>
    <row r="44" spans="1:8" ht="12.75" customHeight="1">
      <c r="A44" s="123" t="s">
        <v>42</v>
      </c>
      <c r="B44" s="96" t="s">
        <v>225</v>
      </c>
      <c r="C44" s="97" t="s">
        <v>43</v>
      </c>
      <c r="D44" s="97"/>
      <c r="E44" s="97"/>
      <c r="F44" s="118">
        <v>0</v>
      </c>
      <c r="G44" s="25">
        <f aca="true" t="shared" si="0" ref="G44:H46">G45</f>
        <v>500</v>
      </c>
      <c r="H44" s="25">
        <f t="shared" si="0"/>
        <v>500</v>
      </c>
    </row>
    <row r="45" spans="1:8" ht="12.75" customHeight="1">
      <c r="A45" s="90" t="s">
        <v>42</v>
      </c>
      <c r="B45" s="96" t="s">
        <v>225</v>
      </c>
      <c r="C45" s="97" t="s">
        <v>43</v>
      </c>
      <c r="D45" s="97" t="s">
        <v>44</v>
      </c>
      <c r="E45" s="97" t="s">
        <v>25</v>
      </c>
      <c r="F45" s="118">
        <v>0</v>
      </c>
      <c r="G45" s="25">
        <f t="shared" si="0"/>
        <v>500</v>
      </c>
      <c r="H45" s="25">
        <f t="shared" si="0"/>
        <v>500</v>
      </c>
    </row>
    <row r="46" spans="1:8" ht="13.5" customHeight="1">
      <c r="A46" s="90" t="s">
        <v>45</v>
      </c>
      <c r="B46" s="96" t="s">
        <v>225</v>
      </c>
      <c r="C46" s="97" t="s">
        <v>43</v>
      </c>
      <c r="D46" s="97" t="s">
        <v>46</v>
      </c>
      <c r="E46" s="97" t="s">
        <v>25</v>
      </c>
      <c r="F46" s="111">
        <v>0</v>
      </c>
      <c r="G46" s="27">
        <f t="shared" si="0"/>
        <v>500</v>
      </c>
      <c r="H46" s="27">
        <f t="shared" si="0"/>
        <v>500</v>
      </c>
    </row>
    <row r="47" spans="1:8" ht="13.5" customHeight="1">
      <c r="A47" s="78" t="s">
        <v>234</v>
      </c>
      <c r="B47" s="96" t="s">
        <v>225</v>
      </c>
      <c r="C47" s="97" t="s">
        <v>43</v>
      </c>
      <c r="D47" s="97" t="s">
        <v>46</v>
      </c>
      <c r="E47" s="97" t="s">
        <v>235</v>
      </c>
      <c r="F47" s="109">
        <v>0</v>
      </c>
      <c r="G47" s="24">
        <v>500</v>
      </c>
      <c r="H47" s="24">
        <v>500</v>
      </c>
    </row>
    <row r="48" spans="1:8" ht="12.75" customHeight="1">
      <c r="A48" s="123" t="s">
        <v>49</v>
      </c>
      <c r="B48" s="96" t="s">
        <v>225</v>
      </c>
      <c r="C48" s="97" t="s">
        <v>50</v>
      </c>
      <c r="D48" s="97"/>
      <c r="E48" s="97"/>
      <c r="F48" s="44">
        <v>141</v>
      </c>
      <c r="G48" s="25" t="e">
        <f>G49+#REF!+#REF!+G54</f>
        <v>#REF!</v>
      </c>
      <c r="H48" s="25" t="e">
        <f>H49+#REF!+#REF!+H54</f>
        <v>#REF!</v>
      </c>
    </row>
    <row r="49" spans="1:8" ht="41.25" customHeight="1">
      <c r="A49" s="90" t="s">
        <v>181</v>
      </c>
      <c r="B49" s="96" t="s">
        <v>225</v>
      </c>
      <c r="C49" s="97" t="s">
        <v>50</v>
      </c>
      <c r="D49" s="97" t="s">
        <v>24</v>
      </c>
      <c r="E49" s="97" t="s">
        <v>25</v>
      </c>
      <c r="F49" s="21"/>
      <c r="G49" s="25" t="e">
        <f>G50+#REF!+#REF!+G55</f>
        <v>#REF!</v>
      </c>
      <c r="H49" s="25" t="e">
        <f>H50+#REF!+#REF!+H55</f>
        <v>#REF!</v>
      </c>
    </row>
    <row r="50" spans="1:8" ht="12.75" customHeight="1" hidden="1">
      <c r="A50" s="92" t="s">
        <v>101</v>
      </c>
      <c r="B50" s="96" t="s">
        <v>182</v>
      </c>
      <c r="C50" s="99" t="s">
        <v>50</v>
      </c>
      <c r="D50" s="99" t="s">
        <v>100</v>
      </c>
      <c r="E50" s="99" t="s">
        <v>25</v>
      </c>
      <c r="F50" s="48"/>
      <c r="G50" s="27">
        <f>G51</f>
        <v>0</v>
      </c>
      <c r="H50" s="27">
        <f>H51</f>
        <v>0</v>
      </c>
    </row>
    <row r="51" spans="1:8" ht="12.75" customHeight="1" hidden="1">
      <c r="A51" s="90" t="s">
        <v>28</v>
      </c>
      <c r="B51" s="96" t="s">
        <v>182</v>
      </c>
      <c r="C51" s="97" t="s">
        <v>50</v>
      </c>
      <c r="D51" s="97" t="s">
        <v>100</v>
      </c>
      <c r="E51" s="97" t="s">
        <v>29</v>
      </c>
      <c r="F51" s="21">
        <v>141</v>
      </c>
      <c r="G51" s="24">
        <v>0</v>
      </c>
      <c r="H51" s="24">
        <v>0</v>
      </c>
    </row>
    <row r="52" spans="1:8" ht="17.25" customHeight="1">
      <c r="A52" s="91" t="s">
        <v>32</v>
      </c>
      <c r="B52" s="96" t="s">
        <v>225</v>
      </c>
      <c r="C52" s="97" t="s">
        <v>50</v>
      </c>
      <c r="D52" s="97" t="s">
        <v>33</v>
      </c>
      <c r="E52" s="97" t="s">
        <v>25</v>
      </c>
      <c r="F52" s="21">
        <v>141</v>
      </c>
      <c r="G52" s="24">
        <v>90.3</v>
      </c>
      <c r="H52" s="24">
        <v>93.5</v>
      </c>
    </row>
    <row r="53" spans="1:8" ht="12.75" customHeight="1" hidden="1">
      <c r="A53" s="92" t="s">
        <v>183</v>
      </c>
      <c r="B53" s="96" t="s">
        <v>182</v>
      </c>
      <c r="C53" s="99" t="s">
        <v>50</v>
      </c>
      <c r="D53" s="99" t="s">
        <v>184</v>
      </c>
      <c r="E53" s="99" t="s">
        <v>25</v>
      </c>
      <c r="F53" s="47">
        <v>141</v>
      </c>
      <c r="G53" s="24">
        <f>G54</f>
        <v>0</v>
      </c>
      <c r="H53" s="24">
        <f>H54</f>
        <v>0</v>
      </c>
    </row>
    <row r="54" spans="1:8" ht="12.75" customHeight="1" hidden="1">
      <c r="A54" s="78" t="s">
        <v>28</v>
      </c>
      <c r="B54" s="96" t="s">
        <v>182</v>
      </c>
      <c r="C54" s="97" t="s">
        <v>50</v>
      </c>
      <c r="D54" s="97" t="s">
        <v>184</v>
      </c>
      <c r="E54" s="97" t="s">
        <v>29</v>
      </c>
      <c r="F54" s="48">
        <v>141</v>
      </c>
      <c r="G54" s="24">
        <v>0</v>
      </c>
      <c r="H54" s="24">
        <v>0</v>
      </c>
    </row>
    <row r="55" spans="1:8" ht="22.5" customHeight="1">
      <c r="A55" s="78" t="s">
        <v>34</v>
      </c>
      <c r="B55" s="96" t="s">
        <v>225</v>
      </c>
      <c r="C55" s="97" t="s">
        <v>50</v>
      </c>
      <c r="D55" s="97" t="s">
        <v>35</v>
      </c>
      <c r="E55" s="99" t="s">
        <v>25</v>
      </c>
      <c r="F55" s="109">
        <v>141</v>
      </c>
      <c r="G55" s="21">
        <f>G65</f>
        <v>108</v>
      </c>
      <c r="H55" s="21">
        <f>H65</f>
        <v>108</v>
      </c>
    </row>
    <row r="56" spans="1:8" ht="52.5" customHeight="1">
      <c r="A56" s="78" t="s">
        <v>230</v>
      </c>
      <c r="B56" s="96" t="s">
        <v>225</v>
      </c>
      <c r="C56" s="97" t="s">
        <v>50</v>
      </c>
      <c r="D56" s="97" t="s">
        <v>35</v>
      </c>
      <c r="E56" s="97" t="s">
        <v>229</v>
      </c>
      <c r="F56" s="109">
        <v>141</v>
      </c>
      <c r="G56" s="21"/>
      <c r="H56" s="21"/>
    </row>
    <row r="57" spans="1:8" ht="18" customHeight="1">
      <c r="A57" s="91" t="s">
        <v>227</v>
      </c>
      <c r="B57" s="96" t="s">
        <v>225</v>
      </c>
      <c r="C57" s="97" t="s">
        <v>50</v>
      </c>
      <c r="D57" s="97" t="s">
        <v>226</v>
      </c>
      <c r="E57" s="97" t="s">
        <v>25</v>
      </c>
      <c r="F57" s="109">
        <v>0</v>
      </c>
      <c r="G57" s="21"/>
      <c r="H57" s="21"/>
    </row>
    <row r="58" spans="1:8" ht="52.5" customHeight="1">
      <c r="A58" s="78" t="s">
        <v>230</v>
      </c>
      <c r="B58" s="96" t="s">
        <v>225</v>
      </c>
      <c r="C58" s="97" t="s">
        <v>50</v>
      </c>
      <c r="D58" s="97" t="s">
        <v>226</v>
      </c>
      <c r="E58" s="97" t="s">
        <v>229</v>
      </c>
      <c r="F58" s="109">
        <v>0</v>
      </c>
      <c r="G58" s="24">
        <v>108</v>
      </c>
      <c r="H58" s="24">
        <v>108</v>
      </c>
    </row>
    <row r="59" spans="1:8" ht="20.25" customHeight="1">
      <c r="A59" s="88" t="s">
        <v>185</v>
      </c>
      <c r="B59" s="119" t="s">
        <v>225</v>
      </c>
      <c r="C59" s="119" t="s">
        <v>52</v>
      </c>
      <c r="D59" s="119"/>
      <c r="E59" s="119"/>
      <c r="F59" s="120">
        <v>178.7</v>
      </c>
      <c r="G59" s="24">
        <v>108</v>
      </c>
      <c r="H59" s="24">
        <v>108</v>
      </c>
    </row>
    <row r="60" spans="1:8" ht="21" customHeight="1">
      <c r="A60" s="78" t="s">
        <v>53</v>
      </c>
      <c r="B60" s="96" t="s">
        <v>225</v>
      </c>
      <c r="C60" s="97" t="s">
        <v>54</v>
      </c>
      <c r="D60" s="97"/>
      <c r="E60" s="97"/>
      <c r="F60" s="48">
        <v>178.7</v>
      </c>
      <c r="G60" s="24">
        <v>108</v>
      </c>
      <c r="H60" s="24">
        <v>108</v>
      </c>
    </row>
    <row r="61" spans="1:8" ht="20.25" customHeight="1">
      <c r="A61" s="78" t="s">
        <v>186</v>
      </c>
      <c r="B61" s="96" t="s">
        <v>225</v>
      </c>
      <c r="C61" s="97" t="s">
        <v>54</v>
      </c>
      <c r="D61" s="97" t="s">
        <v>106</v>
      </c>
      <c r="E61" s="97" t="s">
        <v>25</v>
      </c>
      <c r="F61" s="48">
        <v>178.7</v>
      </c>
      <c r="G61" s="24">
        <v>108</v>
      </c>
      <c r="H61" s="24">
        <v>108</v>
      </c>
    </row>
    <row r="62" spans="1:8" ht="30" customHeight="1">
      <c r="A62" s="78" t="s">
        <v>251</v>
      </c>
      <c r="B62" s="96" t="s">
        <v>225</v>
      </c>
      <c r="C62" s="97" t="s">
        <v>54</v>
      </c>
      <c r="D62" s="97" t="s">
        <v>236</v>
      </c>
      <c r="E62" s="97" t="s">
        <v>25</v>
      </c>
      <c r="F62" s="48">
        <v>178.7</v>
      </c>
      <c r="G62" s="24">
        <v>108</v>
      </c>
      <c r="H62" s="24">
        <v>108</v>
      </c>
    </row>
    <row r="63" spans="1:8" ht="50.25" customHeight="1">
      <c r="A63" s="78" t="s">
        <v>230</v>
      </c>
      <c r="B63" s="96" t="s">
        <v>225</v>
      </c>
      <c r="C63" s="97" t="s">
        <v>54</v>
      </c>
      <c r="D63" s="97" t="s">
        <v>236</v>
      </c>
      <c r="E63" s="97" t="s">
        <v>229</v>
      </c>
      <c r="F63" s="48">
        <v>147.5</v>
      </c>
      <c r="G63" s="24"/>
      <c r="H63" s="24"/>
    </row>
    <row r="64" spans="1:8" ht="27" customHeight="1">
      <c r="A64" s="78" t="s">
        <v>232</v>
      </c>
      <c r="B64" s="96" t="s">
        <v>225</v>
      </c>
      <c r="C64" s="97" t="s">
        <v>54</v>
      </c>
      <c r="D64" s="97" t="s">
        <v>236</v>
      </c>
      <c r="E64" s="97" t="s">
        <v>231</v>
      </c>
      <c r="F64" s="48">
        <v>31.2</v>
      </c>
      <c r="G64" s="24">
        <v>108</v>
      </c>
      <c r="H64" s="24">
        <v>108</v>
      </c>
    </row>
    <row r="65" spans="1:8" ht="29.25" customHeight="1">
      <c r="A65" s="88" t="s">
        <v>187</v>
      </c>
      <c r="B65" s="119" t="s">
        <v>225</v>
      </c>
      <c r="C65" s="119" t="s">
        <v>57</v>
      </c>
      <c r="D65" s="119"/>
      <c r="E65" s="119"/>
      <c r="F65" s="120">
        <v>460</v>
      </c>
      <c r="G65" s="24">
        <v>108</v>
      </c>
      <c r="H65" s="24">
        <v>108</v>
      </c>
    </row>
    <row r="66" spans="1:8" ht="21" customHeight="1">
      <c r="A66" s="94" t="s">
        <v>164</v>
      </c>
      <c r="B66" s="96" t="s">
        <v>225</v>
      </c>
      <c r="C66" s="99" t="s">
        <v>60</v>
      </c>
      <c r="D66" s="99"/>
      <c r="E66" s="99"/>
      <c r="F66" s="55">
        <v>460</v>
      </c>
      <c r="G66" s="24"/>
      <c r="H66" s="24"/>
    </row>
    <row r="67" spans="1:8" ht="30.75" customHeight="1">
      <c r="A67" s="90" t="s">
        <v>162</v>
      </c>
      <c r="B67" s="96" t="s">
        <v>225</v>
      </c>
      <c r="C67" s="97" t="s">
        <v>60</v>
      </c>
      <c r="D67" s="97" t="s">
        <v>58</v>
      </c>
      <c r="E67" s="97" t="s">
        <v>25</v>
      </c>
      <c r="F67" s="56">
        <v>460</v>
      </c>
      <c r="G67" s="24"/>
      <c r="H67" s="24"/>
    </row>
    <row r="68" spans="1:8" ht="18.75" customHeight="1">
      <c r="A68" s="90" t="s">
        <v>163</v>
      </c>
      <c r="B68" s="96" t="s">
        <v>225</v>
      </c>
      <c r="C68" s="99" t="s">
        <v>60</v>
      </c>
      <c r="D68" s="99" t="s">
        <v>59</v>
      </c>
      <c r="E68" s="99" t="s">
        <v>25</v>
      </c>
      <c r="F68" s="50">
        <v>460</v>
      </c>
      <c r="G68" s="24"/>
      <c r="H68" s="24"/>
    </row>
    <row r="69" spans="1:8" ht="51" customHeight="1">
      <c r="A69" s="78" t="s">
        <v>230</v>
      </c>
      <c r="B69" s="96" t="s">
        <v>225</v>
      </c>
      <c r="C69" s="97" t="s">
        <v>60</v>
      </c>
      <c r="D69" s="97" t="s">
        <v>59</v>
      </c>
      <c r="E69" s="97" t="s">
        <v>229</v>
      </c>
      <c r="F69" s="51">
        <v>290</v>
      </c>
      <c r="G69" s="24"/>
      <c r="H69" s="24"/>
    </row>
    <row r="70" spans="1:8" ht="28.5" customHeight="1">
      <c r="A70" s="78" t="s">
        <v>232</v>
      </c>
      <c r="B70" s="96" t="s">
        <v>225</v>
      </c>
      <c r="C70" s="97" t="s">
        <v>60</v>
      </c>
      <c r="D70" s="97" t="s">
        <v>59</v>
      </c>
      <c r="E70" s="97" t="s">
        <v>231</v>
      </c>
      <c r="F70" s="51">
        <v>170</v>
      </c>
      <c r="G70" s="24"/>
      <c r="H70" s="24"/>
    </row>
    <row r="71" spans="1:8" ht="19.5" customHeight="1">
      <c r="A71" s="134" t="s">
        <v>237</v>
      </c>
      <c r="B71" s="131" t="s">
        <v>225</v>
      </c>
      <c r="C71" s="132" t="s">
        <v>165</v>
      </c>
      <c r="D71" s="132"/>
      <c r="E71" s="132"/>
      <c r="F71" s="133">
        <v>2014.36</v>
      </c>
      <c r="G71" s="24"/>
      <c r="H71" s="24"/>
    </row>
    <row r="72" spans="1:8" ht="36" customHeight="1">
      <c r="A72" s="78" t="s">
        <v>189</v>
      </c>
      <c r="B72" s="96" t="s">
        <v>225</v>
      </c>
      <c r="C72" s="99" t="s">
        <v>165</v>
      </c>
      <c r="D72" s="99" t="s">
        <v>66</v>
      </c>
      <c r="E72" s="99" t="s">
        <v>25</v>
      </c>
      <c r="F72" s="47">
        <v>2014.36</v>
      </c>
      <c r="G72" s="24"/>
      <c r="H72" s="24"/>
    </row>
    <row r="73" spans="1:8" ht="36" customHeight="1">
      <c r="A73" s="78" t="s">
        <v>238</v>
      </c>
      <c r="B73" s="96" t="s">
        <v>225</v>
      </c>
      <c r="C73" s="97" t="s">
        <v>165</v>
      </c>
      <c r="D73" s="97" t="s">
        <v>67</v>
      </c>
      <c r="E73" s="97" t="s">
        <v>25</v>
      </c>
      <c r="F73" s="48">
        <v>2014.36</v>
      </c>
      <c r="G73" s="24"/>
      <c r="H73" s="24"/>
    </row>
    <row r="74" spans="1:8" ht="35.25" customHeight="1">
      <c r="A74" s="78" t="s">
        <v>240</v>
      </c>
      <c r="B74" s="96" t="s">
        <v>225</v>
      </c>
      <c r="C74" s="97" t="s">
        <v>165</v>
      </c>
      <c r="D74" s="97" t="s">
        <v>67</v>
      </c>
      <c r="E74" s="97" t="s">
        <v>239</v>
      </c>
      <c r="F74" s="51">
        <v>2014.36</v>
      </c>
      <c r="G74" s="24"/>
      <c r="H74" s="24"/>
    </row>
    <row r="75" spans="1:11" ht="25.5" customHeight="1">
      <c r="A75" s="78" t="s">
        <v>232</v>
      </c>
      <c r="B75" s="96" t="s">
        <v>225</v>
      </c>
      <c r="C75" s="99" t="s">
        <v>165</v>
      </c>
      <c r="D75" s="97" t="s">
        <v>67</v>
      </c>
      <c r="E75" s="97" t="s">
        <v>231</v>
      </c>
      <c r="F75" s="51">
        <v>2014.36</v>
      </c>
      <c r="G75" s="24"/>
      <c r="H75" s="24"/>
      <c r="K75" s="58"/>
    </row>
    <row r="76" spans="1:11" ht="25.5" customHeight="1">
      <c r="A76" s="88" t="s">
        <v>188</v>
      </c>
      <c r="B76" s="119" t="s">
        <v>225</v>
      </c>
      <c r="C76" s="119" t="s">
        <v>129</v>
      </c>
      <c r="D76" s="119"/>
      <c r="E76" s="119"/>
      <c r="F76" s="120">
        <v>1365.1</v>
      </c>
      <c r="G76" s="24"/>
      <c r="H76" s="24"/>
      <c r="K76" s="58"/>
    </row>
    <row r="77" spans="1:8" ht="21" customHeight="1">
      <c r="A77" s="91" t="s">
        <v>252</v>
      </c>
      <c r="B77" s="96" t="s">
        <v>225</v>
      </c>
      <c r="C77" s="99" t="s">
        <v>62</v>
      </c>
      <c r="D77" s="97" t="s">
        <v>63</v>
      </c>
      <c r="E77" s="97" t="s">
        <v>25</v>
      </c>
      <c r="F77" s="44">
        <v>1365.1</v>
      </c>
      <c r="G77" s="16" t="e">
        <f>#REF!</f>
        <v>#REF!</v>
      </c>
      <c r="H77" s="16" t="e">
        <f>#REF!</f>
        <v>#REF!</v>
      </c>
    </row>
    <row r="78" spans="1:8" ht="15.75" customHeight="1">
      <c r="A78" s="91" t="s">
        <v>64</v>
      </c>
      <c r="B78" s="96" t="s">
        <v>225</v>
      </c>
      <c r="C78" s="99" t="s">
        <v>62</v>
      </c>
      <c r="D78" s="97" t="s">
        <v>65</v>
      </c>
      <c r="E78" s="97" t="s">
        <v>25</v>
      </c>
      <c r="F78" s="44">
        <v>832.6</v>
      </c>
      <c r="G78" s="16"/>
      <c r="H78" s="16"/>
    </row>
    <row r="79" spans="1:8" ht="28.5" customHeight="1">
      <c r="A79" s="78" t="s">
        <v>232</v>
      </c>
      <c r="B79" s="96" t="s">
        <v>225</v>
      </c>
      <c r="C79" s="99" t="s">
        <v>62</v>
      </c>
      <c r="D79" s="97" t="s">
        <v>65</v>
      </c>
      <c r="E79" s="97" t="s">
        <v>231</v>
      </c>
      <c r="F79" s="48">
        <v>832.6</v>
      </c>
      <c r="G79" s="16"/>
      <c r="H79" s="16"/>
    </row>
    <row r="80" spans="1:8" ht="16.5" customHeight="1">
      <c r="A80" s="92" t="s">
        <v>150</v>
      </c>
      <c r="B80" s="96" t="s">
        <v>225</v>
      </c>
      <c r="C80" s="99" t="s">
        <v>62</v>
      </c>
      <c r="D80" s="99" t="s">
        <v>68</v>
      </c>
      <c r="E80" s="99" t="s">
        <v>25</v>
      </c>
      <c r="F80" s="48">
        <v>287.5</v>
      </c>
      <c r="G80" s="16"/>
      <c r="H80" s="16"/>
    </row>
    <row r="81" spans="1:8" ht="24.75" customHeight="1">
      <c r="A81" s="78" t="s">
        <v>232</v>
      </c>
      <c r="B81" s="96" t="s">
        <v>225</v>
      </c>
      <c r="C81" s="99" t="s">
        <v>62</v>
      </c>
      <c r="D81" s="97" t="s">
        <v>68</v>
      </c>
      <c r="E81" s="97" t="s">
        <v>231</v>
      </c>
      <c r="F81" s="48">
        <v>287.5</v>
      </c>
      <c r="G81" s="16"/>
      <c r="H81" s="16"/>
    </row>
    <row r="82" spans="1:8" ht="24.75" customHeight="1">
      <c r="A82" s="92" t="s">
        <v>151</v>
      </c>
      <c r="B82" s="96" t="s">
        <v>225</v>
      </c>
      <c r="C82" s="97" t="s">
        <v>62</v>
      </c>
      <c r="D82" s="97" t="s">
        <v>69</v>
      </c>
      <c r="E82" s="97" t="s">
        <v>25</v>
      </c>
      <c r="F82" s="48">
        <v>245</v>
      </c>
      <c r="G82" s="16"/>
      <c r="H82" s="16"/>
    </row>
    <row r="83" spans="1:8" ht="24.75" customHeight="1">
      <c r="A83" s="78" t="s">
        <v>232</v>
      </c>
      <c r="B83" s="96" t="s">
        <v>225</v>
      </c>
      <c r="C83" s="99" t="s">
        <v>62</v>
      </c>
      <c r="D83" s="97" t="s">
        <v>69</v>
      </c>
      <c r="E83" s="97" t="s">
        <v>231</v>
      </c>
      <c r="F83" s="47">
        <v>245</v>
      </c>
      <c r="G83" s="16"/>
      <c r="H83" s="16"/>
    </row>
    <row r="84" spans="1:8" ht="12.75" customHeight="1" hidden="1">
      <c r="A84" s="81" t="s">
        <v>166</v>
      </c>
      <c r="B84" s="96" t="s">
        <v>182</v>
      </c>
      <c r="C84" s="99" t="s">
        <v>165</v>
      </c>
      <c r="D84" s="99"/>
      <c r="E84" s="99"/>
      <c r="F84" s="111"/>
      <c r="G84" s="25">
        <f>G85</f>
        <v>0</v>
      </c>
      <c r="H84" s="25">
        <f>H85</f>
        <v>0</v>
      </c>
    </row>
    <row r="85" spans="1:8" ht="12.75" customHeight="1" hidden="1">
      <c r="A85" s="79" t="s">
        <v>168</v>
      </c>
      <c r="B85" s="96" t="s">
        <v>182</v>
      </c>
      <c r="C85" s="99" t="s">
        <v>165</v>
      </c>
      <c r="D85" s="99" t="s">
        <v>167</v>
      </c>
      <c r="E85" s="99" t="s">
        <v>25</v>
      </c>
      <c r="F85" s="111"/>
      <c r="G85" s="27">
        <f>G86</f>
        <v>0</v>
      </c>
      <c r="H85" s="27">
        <f>H86</f>
        <v>0</v>
      </c>
    </row>
    <row r="86" spans="1:8" ht="12.75" customHeight="1" hidden="1">
      <c r="A86" s="77" t="s">
        <v>136</v>
      </c>
      <c r="B86" s="96" t="s">
        <v>182</v>
      </c>
      <c r="C86" s="97" t="s">
        <v>165</v>
      </c>
      <c r="D86" s="97" t="s">
        <v>167</v>
      </c>
      <c r="E86" s="97" t="s">
        <v>135</v>
      </c>
      <c r="F86" s="109"/>
      <c r="G86" s="24">
        <v>0</v>
      </c>
      <c r="H86" s="24">
        <v>0</v>
      </c>
    </row>
    <row r="87" spans="1:8" ht="12.75" customHeight="1" hidden="1">
      <c r="A87" s="81" t="s">
        <v>170</v>
      </c>
      <c r="B87" s="96" t="s">
        <v>182</v>
      </c>
      <c r="C87" s="99" t="s">
        <v>169</v>
      </c>
      <c r="D87" s="99"/>
      <c r="E87" s="99"/>
      <c r="F87" s="108"/>
      <c r="G87" s="16">
        <f>G88</f>
        <v>0</v>
      </c>
      <c r="H87" s="16">
        <f>H88</f>
        <v>0</v>
      </c>
    </row>
    <row r="88" spans="1:8" ht="12.75" customHeight="1" hidden="1">
      <c r="A88" s="79" t="s">
        <v>172</v>
      </c>
      <c r="B88" s="96" t="s">
        <v>182</v>
      </c>
      <c r="C88" s="99" t="s">
        <v>169</v>
      </c>
      <c r="D88" s="99" t="s">
        <v>171</v>
      </c>
      <c r="E88" s="99" t="s">
        <v>25</v>
      </c>
      <c r="F88" s="108"/>
      <c r="G88" s="21">
        <f>G89</f>
        <v>0</v>
      </c>
      <c r="H88" s="21">
        <f>H89</f>
        <v>0</v>
      </c>
    </row>
    <row r="89" spans="1:8" ht="12.75" customHeight="1" hidden="1">
      <c r="A89" s="76" t="s">
        <v>28</v>
      </c>
      <c r="B89" s="96" t="s">
        <v>182</v>
      </c>
      <c r="C89" s="97" t="s">
        <v>169</v>
      </c>
      <c r="D89" s="97" t="s">
        <v>171</v>
      </c>
      <c r="E89" s="97" t="s">
        <v>29</v>
      </c>
      <c r="F89" s="109"/>
      <c r="G89" s="24">
        <v>0</v>
      </c>
      <c r="H89" s="24">
        <v>0</v>
      </c>
    </row>
    <row r="90" spans="1:10" ht="21" customHeight="1">
      <c r="A90" s="89" t="s">
        <v>72</v>
      </c>
      <c r="B90" s="119" t="s">
        <v>225</v>
      </c>
      <c r="C90" s="121"/>
      <c r="D90" s="119"/>
      <c r="E90" s="119"/>
      <c r="F90" s="120">
        <v>1438</v>
      </c>
      <c r="G90" s="24">
        <v>600</v>
      </c>
      <c r="H90" s="24">
        <v>600</v>
      </c>
      <c r="J90" s="62"/>
    </row>
    <row r="91" spans="1:8" ht="12.75" customHeight="1" hidden="1">
      <c r="A91" s="82" t="s">
        <v>132</v>
      </c>
      <c r="B91" s="96" t="s">
        <v>182</v>
      </c>
      <c r="C91" s="99" t="s">
        <v>131</v>
      </c>
      <c r="D91" s="99"/>
      <c r="E91" s="99"/>
      <c r="F91" s="108"/>
      <c r="G91" s="16">
        <f>G92+G94+G96</f>
        <v>0</v>
      </c>
      <c r="H91" s="16">
        <f>H92+H94+H96</f>
        <v>0</v>
      </c>
    </row>
    <row r="92" spans="1:8" ht="12.75" customHeight="1" hidden="1">
      <c r="A92" s="83" t="s">
        <v>134</v>
      </c>
      <c r="B92" s="96" t="s">
        <v>182</v>
      </c>
      <c r="C92" s="99" t="s">
        <v>131</v>
      </c>
      <c r="D92" s="99" t="s">
        <v>133</v>
      </c>
      <c r="E92" s="99" t="s">
        <v>25</v>
      </c>
      <c r="F92" s="108"/>
      <c r="G92" s="21">
        <f>G93</f>
        <v>0</v>
      </c>
      <c r="H92" s="21">
        <f>H93</f>
        <v>0</v>
      </c>
    </row>
    <row r="93" spans="1:8" ht="12.75" customHeight="1" hidden="1">
      <c r="A93" s="76" t="s">
        <v>136</v>
      </c>
      <c r="B93" s="96" t="s">
        <v>182</v>
      </c>
      <c r="C93" s="97" t="s">
        <v>131</v>
      </c>
      <c r="D93" s="97" t="s">
        <v>133</v>
      </c>
      <c r="E93" s="97" t="s">
        <v>135</v>
      </c>
      <c r="F93" s="109"/>
      <c r="G93" s="24"/>
      <c r="H93" s="24"/>
    </row>
    <row r="94" spans="1:8" ht="12.75" customHeight="1" hidden="1">
      <c r="A94" s="83" t="s">
        <v>140</v>
      </c>
      <c r="B94" s="96" t="s">
        <v>182</v>
      </c>
      <c r="C94" s="99" t="s">
        <v>131</v>
      </c>
      <c r="D94" s="99" t="s">
        <v>139</v>
      </c>
      <c r="E94" s="99" t="s">
        <v>25</v>
      </c>
      <c r="F94" s="108"/>
      <c r="G94" s="21">
        <f>G95</f>
        <v>0</v>
      </c>
      <c r="H94" s="21">
        <f>H95</f>
        <v>0</v>
      </c>
    </row>
    <row r="95" spans="1:8" ht="12.75" customHeight="1" hidden="1">
      <c r="A95" s="76" t="s">
        <v>134</v>
      </c>
      <c r="B95" s="96" t="s">
        <v>182</v>
      </c>
      <c r="C95" s="97" t="s">
        <v>131</v>
      </c>
      <c r="D95" s="97" t="s">
        <v>139</v>
      </c>
      <c r="E95" s="97" t="s">
        <v>135</v>
      </c>
      <c r="F95" s="109"/>
      <c r="G95" s="24"/>
      <c r="H95" s="24"/>
    </row>
    <row r="96" spans="1:8" ht="12.75" customHeight="1" hidden="1">
      <c r="A96" s="83" t="s">
        <v>138</v>
      </c>
      <c r="B96" s="96" t="s">
        <v>182</v>
      </c>
      <c r="C96" s="112" t="s">
        <v>131</v>
      </c>
      <c r="D96" s="112" t="s">
        <v>137</v>
      </c>
      <c r="E96" s="112" t="s">
        <v>25</v>
      </c>
      <c r="F96" s="108"/>
      <c r="G96" s="21">
        <f>G97</f>
        <v>0</v>
      </c>
      <c r="H96" s="21">
        <f>H97</f>
        <v>0</v>
      </c>
    </row>
    <row r="97" spans="1:8" ht="12.75" customHeight="1" hidden="1">
      <c r="A97" s="76" t="s">
        <v>28</v>
      </c>
      <c r="B97" s="96" t="s">
        <v>182</v>
      </c>
      <c r="C97" s="116" t="s">
        <v>131</v>
      </c>
      <c r="D97" s="116" t="s">
        <v>137</v>
      </c>
      <c r="E97" s="116" t="s">
        <v>29</v>
      </c>
      <c r="F97" s="109"/>
      <c r="G97" s="24"/>
      <c r="H97" s="24"/>
    </row>
    <row r="98" spans="1:8" ht="12.75" customHeight="1" hidden="1">
      <c r="A98" s="81" t="s">
        <v>142</v>
      </c>
      <c r="B98" s="96" t="s">
        <v>182</v>
      </c>
      <c r="C98" s="99" t="s">
        <v>141</v>
      </c>
      <c r="D98" s="99"/>
      <c r="E98" s="99"/>
      <c r="F98" s="108"/>
      <c r="G98" s="16">
        <f>G99</f>
        <v>0</v>
      </c>
      <c r="H98" s="16">
        <f>H99</f>
        <v>0</v>
      </c>
    </row>
    <row r="99" spans="1:8" ht="12.75" customHeight="1" hidden="1">
      <c r="A99" s="79" t="s">
        <v>144</v>
      </c>
      <c r="B99" s="96" t="s">
        <v>182</v>
      </c>
      <c r="C99" s="99" t="s">
        <v>141</v>
      </c>
      <c r="D99" s="99" t="s">
        <v>143</v>
      </c>
      <c r="E99" s="99" t="s">
        <v>25</v>
      </c>
      <c r="F99" s="108"/>
      <c r="G99" s="21">
        <f>G100</f>
        <v>0</v>
      </c>
      <c r="H99" s="21">
        <f>H100</f>
        <v>0</v>
      </c>
    </row>
    <row r="100" spans="1:8" ht="12.75" customHeight="1" hidden="1">
      <c r="A100" s="76" t="s">
        <v>28</v>
      </c>
      <c r="B100" s="96" t="s">
        <v>182</v>
      </c>
      <c r="C100" s="97" t="s">
        <v>141</v>
      </c>
      <c r="D100" s="97" t="s">
        <v>143</v>
      </c>
      <c r="E100" s="97" t="s">
        <v>29</v>
      </c>
      <c r="F100" s="109"/>
      <c r="G100" s="24"/>
      <c r="H100" s="24"/>
    </row>
    <row r="101" spans="1:8" ht="12.75" customHeight="1" hidden="1">
      <c r="A101" s="82" t="s">
        <v>247</v>
      </c>
      <c r="B101" s="96" t="s">
        <v>182</v>
      </c>
      <c r="C101" s="99" t="s">
        <v>62</v>
      </c>
      <c r="D101" s="97"/>
      <c r="E101" s="97"/>
      <c r="F101" s="108"/>
      <c r="G101" s="16">
        <f>G102+G104+G106</f>
        <v>0</v>
      </c>
      <c r="H101" s="16">
        <f>H102+H104+H106</f>
        <v>0</v>
      </c>
    </row>
    <row r="102" spans="1:8" ht="12.75" customHeight="1" hidden="1">
      <c r="A102" s="83" t="s">
        <v>64</v>
      </c>
      <c r="B102" s="96" t="s">
        <v>182</v>
      </c>
      <c r="C102" s="112" t="s">
        <v>62</v>
      </c>
      <c r="D102" s="112" t="s">
        <v>65</v>
      </c>
      <c r="E102" s="112" t="s">
        <v>25</v>
      </c>
      <c r="F102" s="108"/>
      <c r="G102" s="21">
        <f>G103</f>
        <v>0</v>
      </c>
      <c r="H102" s="21">
        <f>H103</f>
        <v>0</v>
      </c>
    </row>
    <row r="103" spans="1:8" ht="12.75" customHeight="1" hidden="1">
      <c r="A103" s="76" t="s">
        <v>28</v>
      </c>
      <c r="B103" s="96" t="s">
        <v>182</v>
      </c>
      <c r="C103" s="116" t="s">
        <v>62</v>
      </c>
      <c r="D103" s="116" t="s">
        <v>65</v>
      </c>
      <c r="E103" s="116" t="s">
        <v>29</v>
      </c>
      <c r="F103" s="109"/>
      <c r="G103" s="24">
        <v>0</v>
      </c>
      <c r="H103" s="24">
        <v>0</v>
      </c>
    </row>
    <row r="104" spans="1:8" ht="12.75" customHeight="1" hidden="1">
      <c r="A104" s="83" t="s">
        <v>189</v>
      </c>
      <c r="B104" s="96" t="s">
        <v>182</v>
      </c>
      <c r="C104" s="112" t="s">
        <v>62</v>
      </c>
      <c r="D104" s="112" t="s">
        <v>66</v>
      </c>
      <c r="E104" s="112" t="s">
        <v>25</v>
      </c>
      <c r="F104" s="108"/>
      <c r="G104" s="21">
        <f>G105</f>
        <v>0</v>
      </c>
      <c r="H104" s="21">
        <f>H105</f>
        <v>0</v>
      </c>
    </row>
    <row r="105" spans="1:8" ht="12.75" customHeight="1" hidden="1">
      <c r="A105" s="76" t="s">
        <v>28</v>
      </c>
      <c r="B105" s="96" t="s">
        <v>182</v>
      </c>
      <c r="C105" s="116" t="s">
        <v>62</v>
      </c>
      <c r="D105" s="116" t="s">
        <v>66</v>
      </c>
      <c r="E105" s="116" t="s">
        <v>29</v>
      </c>
      <c r="F105" s="109"/>
      <c r="G105" s="24">
        <v>0</v>
      </c>
      <c r="H105" s="24">
        <v>0</v>
      </c>
    </row>
    <row r="106" spans="1:8" ht="12.75" customHeight="1" hidden="1">
      <c r="A106" s="79" t="s">
        <v>148</v>
      </c>
      <c r="B106" s="96" t="s">
        <v>182</v>
      </c>
      <c r="C106" s="99" t="s">
        <v>62</v>
      </c>
      <c r="D106" s="99" t="s">
        <v>147</v>
      </c>
      <c r="E106" s="99" t="s">
        <v>25</v>
      </c>
      <c r="F106" s="111"/>
      <c r="G106" s="27">
        <f>G107</f>
        <v>0</v>
      </c>
      <c r="H106" s="27">
        <f>H107</f>
        <v>0</v>
      </c>
    </row>
    <row r="107" spans="1:8" ht="12.75" customHeight="1" hidden="1">
      <c r="A107" s="77" t="s">
        <v>28</v>
      </c>
      <c r="B107" s="96" t="s">
        <v>182</v>
      </c>
      <c r="C107" s="97" t="s">
        <v>62</v>
      </c>
      <c r="D107" s="97" t="s">
        <v>147</v>
      </c>
      <c r="E107" s="97" t="s">
        <v>29</v>
      </c>
      <c r="F107" s="109"/>
      <c r="G107" s="24">
        <v>0</v>
      </c>
      <c r="H107" s="24">
        <v>0</v>
      </c>
    </row>
    <row r="108" spans="1:8" ht="12.75" customHeight="1" hidden="1">
      <c r="A108" s="81" t="s">
        <v>190</v>
      </c>
      <c r="B108" s="96" t="s">
        <v>182</v>
      </c>
      <c r="C108" s="112" t="s">
        <v>191</v>
      </c>
      <c r="D108" s="112"/>
      <c r="E108" s="112"/>
      <c r="F108" s="108"/>
      <c r="G108" s="16">
        <f>G109+G111+G113</f>
        <v>0</v>
      </c>
      <c r="H108" s="16">
        <f>H109+H111+H113</f>
        <v>0</v>
      </c>
    </row>
    <row r="109" spans="1:8" ht="12.75" customHeight="1" hidden="1">
      <c r="A109" s="83" t="s">
        <v>192</v>
      </c>
      <c r="B109" s="96" t="s">
        <v>182</v>
      </c>
      <c r="C109" s="112" t="s">
        <v>191</v>
      </c>
      <c r="D109" s="112" t="s">
        <v>193</v>
      </c>
      <c r="E109" s="112" t="s">
        <v>25</v>
      </c>
      <c r="F109" s="108"/>
      <c r="G109" s="21">
        <f>G110</f>
        <v>0</v>
      </c>
      <c r="H109" s="21">
        <f>H110</f>
        <v>0</v>
      </c>
    </row>
    <row r="110" spans="1:8" ht="12.75" customHeight="1" hidden="1">
      <c r="A110" s="76" t="s">
        <v>28</v>
      </c>
      <c r="B110" s="96" t="s">
        <v>182</v>
      </c>
      <c r="C110" s="116" t="s">
        <v>191</v>
      </c>
      <c r="D110" s="116" t="s">
        <v>194</v>
      </c>
      <c r="E110" s="116" t="s">
        <v>29</v>
      </c>
      <c r="F110" s="109"/>
      <c r="G110" s="24">
        <v>0</v>
      </c>
      <c r="H110" s="24">
        <v>0</v>
      </c>
    </row>
    <row r="111" spans="1:8" ht="12.75" customHeight="1" hidden="1">
      <c r="A111" s="83" t="s">
        <v>134</v>
      </c>
      <c r="B111" s="96" t="s">
        <v>182</v>
      </c>
      <c r="C111" s="112" t="s">
        <v>191</v>
      </c>
      <c r="D111" s="112" t="s">
        <v>133</v>
      </c>
      <c r="E111" s="112" t="s">
        <v>25</v>
      </c>
      <c r="F111" s="108"/>
      <c r="G111" s="21">
        <f>G112</f>
        <v>0</v>
      </c>
      <c r="H111" s="21">
        <f>H112</f>
        <v>0</v>
      </c>
    </row>
    <row r="112" spans="1:8" ht="12.75" customHeight="1" hidden="1">
      <c r="A112" s="76" t="s">
        <v>136</v>
      </c>
      <c r="B112" s="96" t="s">
        <v>182</v>
      </c>
      <c r="C112" s="116" t="s">
        <v>191</v>
      </c>
      <c r="D112" s="116" t="s">
        <v>133</v>
      </c>
      <c r="E112" s="116" t="s">
        <v>135</v>
      </c>
      <c r="F112" s="109"/>
      <c r="G112" s="24">
        <v>0</v>
      </c>
      <c r="H112" s="24">
        <v>0</v>
      </c>
    </row>
    <row r="113" spans="1:8" ht="12.75" customHeight="1" hidden="1">
      <c r="A113" s="83" t="s">
        <v>192</v>
      </c>
      <c r="B113" s="96" t="s">
        <v>182</v>
      </c>
      <c r="C113" s="112" t="s">
        <v>191</v>
      </c>
      <c r="D113" s="112" t="s">
        <v>145</v>
      </c>
      <c r="E113" s="112" t="s">
        <v>25</v>
      </c>
      <c r="F113" s="108"/>
      <c r="G113" s="21">
        <f>G114</f>
        <v>0</v>
      </c>
      <c r="H113" s="21">
        <f>H114</f>
        <v>0</v>
      </c>
    </row>
    <row r="114" spans="1:8" ht="12.75" customHeight="1" hidden="1">
      <c r="A114" s="76" t="s">
        <v>136</v>
      </c>
      <c r="B114" s="96" t="s">
        <v>182</v>
      </c>
      <c r="C114" s="116" t="s">
        <v>191</v>
      </c>
      <c r="D114" s="116" t="s">
        <v>145</v>
      </c>
      <c r="E114" s="116" t="s">
        <v>135</v>
      </c>
      <c r="F114" s="109"/>
      <c r="G114" s="24">
        <v>0</v>
      </c>
      <c r="H114" s="24">
        <v>0</v>
      </c>
    </row>
    <row r="115" spans="1:8" ht="12.75" customHeight="1" hidden="1">
      <c r="A115" s="83" t="s">
        <v>195</v>
      </c>
      <c r="B115" s="96" t="s">
        <v>182</v>
      </c>
      <c r="C115" s="112" t="s">
        <v>191</v>
      </c>
      <c r="D115" s="112" t="s">
        <v>139</v>
      </c>
      <c r="E115" s="112" t="s">
        <v>25</v>
      </c>
      <c r="F115" s="108"/>
      <c r="G115" s="21">
        <f>G116</f>
        <v>0</v>
      </c>
      <c r="H115" s="21">
        <f>H116</f>
        <v>0</v>
      </c>
    </row>
    <row r="116" spans="1:8" ht="12.75" customHeight="1" hidden="1">
      <c r="A116" s="76" t="s">
        <v>136</v>
      </c>
      <c r="B116" s="96" t="s">
        <v>182</v>
      </c>
      <c r="C116" s="116" t="s">
        <v>191</v>
      </c>
      <c r="D116" s="116" t="s">
        <v>139</v>
      </c>
      <c r="E116" s="116" t="s">
        <v>135</v>
      </c>
      <c r="F116" s="109"/>
      <c r="G116" s="24">
        <v>0</v>
      </c>
      <c r="H116" s="24">
        <v>0</v>
      </c>
    </row>
    <row r="117" spans="1:8" ht="12.75" customHeight="1" hidden="1">
      <c r="A117" s="82" t="s">
        <v>196</v>
      </c>
      <c r="B117" s="96" t="s">
        <v>182</v>
      </c>
      <c r="C117" s="112" t="s">
        <v>197</v>
      </c>
      <c r="D117" s="112"/>
      <c r="E117" s="112"/>
      <c r="F117" s="108"/>
      <c r="G117" s="16">
        <f>G118+G120</f>
        <v>0</v>
      </c>
      <c r="H117" s="16">
        <f>H118+H120</f>
        <v>0</v>
      </c>
    </row>
    <row r="118" spans="1:8" ht="12.75" customHeight="1" hidden="1">
      <c r="A118" s="83" t="s">
        <v>134</v>
      </c>
      <c r="B118" s="96" t="s">
        <v>182</v>
      </c>
      <c r="C118" s="112" t="s">
        <v>197</v>
      </c>
      <c r="D118" s="112" t="s">
        <v>133</v>
      </c>
      <c r="E118" s="112" t="s">
        <v>25</v>
      </c>
      <c r="F118" s="108"/>
      <c r="G118" s="21">
        <f>G119</f>
        <v>0</v>
      </c>
      <c r="H118" s="21">
        <f>H119</f>
        <v>0</v>
      </c>
    </row>
    <row r="119" spans="1:8" ht="12.75" customHeight="1" hidden="1">
      <c r="A119" s="76" t="s">
        <v>136</v>
      </c>
      <c r="B119" s="96" t="s">
        <v>182</v>
      </c>
      <c r="C119" s="116" t="s">
        <v>197</v>
      </c>
      <c r="D119" s="116" t="s">
        <v>133</v>
      </c>
      <c r="E119" s="116" t="s">
        <v>135</v>
      </c>
      <c r="F119" s="109"/>
      <c r="G119" s="24">
        <v>0</v>
      </c>
      <c r="H119" s="24">
        <v>0</v>
      </c>
    </row>
    <row r="120" spans="1:8" ht="12.75" customHeight="1" hidden="1">
      <c r="A120" s="83" t="s">
        <v>140</v>
      </c>
      <c r="B120" s="96" t="s">
        <v>182</v>
      </c>
      <c r="C120" s="112"/>
      <c r="D120" s="112"/>
      <c r="E120" s="112"/>
      <c r="F120" s="108"/>
      <c r="G120" s="21"/>
      <c r="H120" s="21"/>
    </row>
    <row r="121" spans="1:8" ht="12.75" customHeight="1" hidden="1">
      <c r="A121" s="76" t="s">
        <v>134</v>
      </c>
      <c r="B121" s="96" t="s">
        <v>182</v>
      </c>
      <c r="C121" s="116"/>
      <c r="D121" s="116"/>
      <c r="E121" s="116"/>
      <c r="F121" s="109"/>
      <c r="G121" s="24"/>
      <c r="H121" s="24"/>
    </row>
    <row r="122" spans="1:8" ht="17.25" customHeight="1">
      <c r="A122" s="92" t="s">
        <v>253</v>
      </c>
      <c r="B122" s="96" t="s">
        <v>225</v>
      </c>
      <c r="C122" s="99" t="s">
        <v>74</v>
      </c>
      <c r="D122" s="99"/>
      <c r="E122" s="99"/>
      <c r="F122" s="44">
        <v>1438</v>
      </c>
      <c r="G122" s="16" t="e">
        <f>G123+#REF!+#REF!+G128</f>
        <v>#REF!</v>
      </c>
      <c r="H122" s="16" t="e">
        <f>H123+#REF!+#REF!+H128</f>
        <v>#REF!</v>
      </c>
    </row>
    <row r="123" spans="1:8" ht="21.75" customHeight="1">
      <c r="A123" s="90" t="s">
        <v>75</v>
      </c>
      <c r="B123" s="96" t="s">
        <v>225</v>
      </c>
      <c r="C123" s="97" t="s">
        <v>74</v>
      </c>
      <c r="D123" s="97" t="s">
        <v>76</v>
      </c>
      <c r="E123" s="97" t="s">
        <v>25</v>
      </c>
      <c r="F123" s="48">
        <v>1438</v>
      </c>
      <c r="G123" s="21" t="e">
        <f>G125+G124+#REF!</f>
        <v>#REF!</v>
      </c>
      <c r="H123" s="21" t="e">
        <f>H125+H124+#REF!</f>
        <v>#REF!</v>
      </c>
    </row>
    <row r="124" spans="1:8" ht="22.5" customHeight="1">
      <c r="A124" s="90" t="s">
        <v>38</v>
      </c>
      <c r="B124" s="96" t="s">
        <v>225</v>
      </c>
      <c r="C124" s="97" t="s">
        <v>74</v>
      </c>
      <c r="D124" s="97" t="s">
        <v>77</v>
      </c>
      <c r="E124" s="97" t="s">
        <v>25</v>
      </c>
      <c r="F124" s="47">
        <v>48.5</v>
      </c>
      <c r="G124" s="21" t="e">
        <f>#REF!</f>
        <v>#REF!</v>
      </c>
      <c r="H124" s="21" t="e">
        <f>#REF!</f>
        <v>#REF!</v>
      </c>
    </row>
    <row r="125" spans="1:8" ht="21.75" customHeight="1">
      <c r="A125" s="90" t="s">
        <v>234</v>
      </c>
      <c r="B125" s="96" t="s">
        <v>225</v>
      </c>
      <c r="C125" s="97" t="s">
        <v>74</v>
      </c>
      <c r="D125" s="97" t="s">
        <v>77</v>
      </c>
      <c r="E125" s="116" t="s">
        <v>235</v>
      </c>
      <c r="F125" s="48">
        <v>48.5</v>
      </c>
      <c r="G125" s="21" t="e">
        <f>G126</f>
        <v>#REF!</v>
      </c>
      <c r="H125" s="21" t="e">
        <f>H126</f>
        <v>#REF!</v>
      </c>
    </row>
    <row r="126" spans="1:8" ht="27.75" customHeight="1">
      <c r="A126" s="90" t="s">
        <v>241</v>
      </c>
      <c r="B126" s="96" t="s">
        <v>225</v>
      </c>
      <c r="C126" s="97" t="s">
        <v>74</v>
      </c>
      <c r="D126" s="97" t="s">
        <v>78</v>
      </c>
      <c r="E126" s="97" t="s">
        <v>25</v>
      </c>
      <c r="F126" s="48">
        <v>1389.5</v>
      </c>
      <c r="G126" s="21" t="e">
        <f>#REF!</f>
        <v>#REF!</v>
      </c>
      <c r="H126" s="21" t="e">
        <f>#REF!</f>
        <v>#REF!</v>
      </c>
    </row>
    <row r="127" spans="1:8" ht="41.25" customHeight="1">
      <c r="A127" s="78" t="s">
        <v>79</v>
      </c>
      <c r="B127" s="96" t="s">
        <v>225</v>
      </c>
      <c r="C127" s="97" t="s">
        <v>74</v>
      </c>
      <c r="D127" s="97" t="s">
        <v>80</v>
      </c>
      <c r="E127" s="97" t="s">
        <v>25</v>
      </c>
      <c r="F127" s="48">
        <v>1389.5</v>
      </c>
      <c r="G127" s="24">
        <v>381.607</v>
      </c>
      <c r="H127" s="24">
        <v>381.607</v>
      </c>
    </row>
    <row r="128" spans="1:8" ht="54" customHeight="1">
      <c r="A128" s="78" t="s">
        <v>230</v>
      </c>
      <c r="B128" s="96" t="s">
        <v>225</v>
      </c>
      <c r="C128" s="97" t="s">
        <v>74</v>
      </c>
      <c r="D128" s="97" t="s">
        <v>80</v>
      </c>
      <c r="E128" s="97" t="s">
        <v>229</v>
      </c>
      <c r="F128" s="44">
        <v>617.6</v>
      </c>
      <c r="G128" s="21">
        <f>G129</f>
        <v>0</v>
      </c>
      <c r="H128" s="21">
        <f>H129</f>
        <v>0</v>
      </c>
    </row>
    <row r="129" spans="1:8" ht="24.75" customHeight="1">
      <c r="A129" s="78" t="s">
        <v>232</v>
      </c>
      <c r="B129" s="96" t="s">
        <v>225</v>
      </c>
      <c r="C129" s="99" t="s">
        <v>74</v>
      </c>
      <c r="D129" s="99" t="s">
        <v>80</v>
      </c>
      <c r="E129" s="99" t="s">
        <v>231</v>
      </c>
      <c r="F129" s="109">
        <v>771.9</v>
      </c>
      <c r="G129" s="24">
        <v>0</v>
      </c>
      <c r="H129" s="24">
        <v>0</v>
      </c>
    </row>
    <row r="130" spans="1:8" ht="12.75" customHeight="1" hidden="1">
      <c r="A130" s="78" t="s">
        <v>230</v>
      </c>
      <c r="B130" s="98" t="s">
        <v>198</v>
      </c>
      <c r="C130" s="99" t="s">
        <v>199</v>
      </c>
      <c r="D130" s="99" t="s">
        <v>154</v>
      </c>
      <c r="E130" s="99" t="s">
        <v>25</v>
      </c>
      <c r="F130" s="108"/>
      <c r="G130" s="21">
        <f>G131</f>
        <v>0</v>
      </c>
      <c r="H130" s="21">
        <f>H131</f>
        <v>0</v>
      </c>
    </row>
    <row r="131" spans="1:8" ht="12.75" customHeight="1" hidden="1">
      <c r="A131" s="76" t="s">
        <v>232</v>
      </c>
      <c r="B131" s="98" t="s">
        <v>198</v>
      </c>
      <c r="C131" s="97" t="s">
        <v>199</v>
      </c>
      <c r="D131" s="97" t="s">
        <v>154</v>
      </c>
      <c r="E131" s="97" t="s">
        <v>29</v>
      </c>
      <c r="F131" s="109"/>
      <c r="G131" s="24"/>
      <c r="H131" s="24"/>
    </row>
    <row r="132" spans="1:8" ht="12.75" customHeight="1" hidden="1">
      <c r="A132" s="79" t="s">
        <v>200</v>
      </c>
      <c r="B132" s="99" t="s">
        <v>201</v>
      </c>
      <c r="C132" s="99" t="s">
        <v>191</v>
      </c>
      <c r="D132" s="99" t="s">
        <v>202</v>
      </c>
      <c r="E132" s="99" t="s">
        <v>25</v>
      </c>
      <c r="F132" s="108"/>
      <c r="G132" s="21">
        <f>G133</f>
        <v>1500</v>
      </c>
      <c r="H132" s="21">
        <f>H133</f>
        <v>1500</v>
      </c>
    </row>
    <row r="133" spans="1:8" ht="12.75" customHeight="1" hidden="1">
      <c r="A133" s="77" t="s">
        <v>28</v>
      </c>
      <c r="B133" s="97" t="s">
        <v>201</v>
      </c>
      <c r="C133" s="97" t="s">
        <v>191</v>
      </c>
      <c r="D133" s="97" t="s">
        <v>202</v>
      </c>
      <c r="E133" s="97" t="s">
        <v>29</v>
      </c>
      <c r="F133" s="109"/>
      <c r="G133" s="24">
        <v>1500</v>
      </c>
      <c r="H133" s="24">
        <v>1500</v>
      </c>
    </row>
    <row r="134" spans="1:8" ht="21.75" customHeight="1">
      <c r="A134" s="87" t="s">
        <v>82</v>
      </c>
      <c r="B134" s="114"/>
      <c r="C134" s="122"/>
      <c r="D134" s="122"/>
      <c r="E134" s="122"/>
      <c r="F134" s="104">
        <v>7331.26</v>
      </c>
      <c r="G134" s="38" t="e">
        <f>#REF!+#REF!+#REF!+#REF!+#REF!+#REF!+#REF!+#REF!+#REF!+#REF!+G16+#REF!+#REF!</f>
        <v>#REF!</v>
      </c>
      <c r="H134" s="38" t="e">
        <f>#REF!+#REF!+#REF!+#REF!+#REF!+#REF!+#REF!+#REF!+#REF!+#REF!+H16+#REF!+#REF!</f>
        <v>#REF!</v>
      </c>
    </row>
    <row r="135" spans="1:5" ht="21.75" customHeight="1">
      <c r="A135" s="39"/>
      <c r="B135" s="39"/>
      <c r="C135" s="39"/>
      <c r="D135" s="39"/>
      <c r="E135" s="39"/>
    </row>
    <row r="136" spans="1:6" ht="21.75" customHeight="1">
      <c r="A136" s="39"/>
      <c r="B136" s="39"/>
      <c r="C136" s="39"/>
      <c r="D136" s="39"/>
      <c r="E136" s="39"/>
      <c r="F136" s="63"/>
    </row>
    <row r="137" spans="1:6" ht="21.75" customHeight="1">
      <c r="A137" s="39"/>
      <c r="B137" s="39"/>
      <c r="C137" s="39"/>
      <c r="D137" s="39"/>
      <c r="E137" s="39"/>
      <c r="F137" s="64"/>
    </row>
    <row r="138" spans="1:5" ht="21.75" customHeight="1">
      <c r="A138" s="39"/>
      <c r="B138" s="39"/>
      <c r="C138" s="39"/>
      <c r="D138" s="39"/>
      <c r="E138" s="39"/>
    </row>
    <row r="139" spans="1:5" ht="21.75" customHeight="1">
      <c r="A139" s="39"/>
      <c r="B139" s="39"/>
      <c r="C139" s="39"/>
      <c r="D139" s="39"/>
      <c r="E139" s="39"/>
    </row>
    <row r="140" spans="1:5" ht="21.75" customHeight="1">
      <c r="A140" s="39"/>
      <c r="B140" s="39"/>
      <c r="C140" s="39"/>
      <c r="D140" s="39"/>
      <c r="E140" s="39"/>
    </row>
    <row r="141" spans="1:5" ht="21.75" customHeight="1">
      <c r="A141" s="39"/>
      <c r="B141" s="39"/>
      <c r="C141" s="39"/>
      <c r="D141" s="39"/>
      <c r="E141" s="39"/>
    </row>
    <row r="142" spans="1:5" ht="21.75" customHeight="1">
      <c r="A142" s="39"/>
      <c r="B142" s="39"/>
      <c r="C142" s="39"/>
      <c r="D142" s="39"/>
      <c r="E142" s="39"/>
    </row>
    <row r="143" spans="1:5" ht="21.75" customHeight="1">
      <c r="A143" s="39"/>
      <c r="B143" s="39"/>
      <c r="C143" s="39"/>
      <c r="D143" s="39"/>
      <c r="E143" s="39"/>
    </row>
    <row r="144" spans="1:5" ht="21.75" customHeight="1">
      <c r="A144" s="39"/>
      <c r="B144" s="39"/>
      <c r="C144" s="39"/>
      <c r="D144" s="39"/>
      <c r="E144" s="39"/>
    </row>
    <row r="145" spans="1:5" ht="21.75" customHeight="1">
      <c r="A145" s="39"/>
      <c r="B145" s="39"/>
      <c r="C145" s="39"/>
      <c r="D145" s="39"/>
      <c r="E145" s="39"/>
    </row>
    <row r="146" spans="1:5" ht="21.75" customHeight="1">
      <c r="A146" s="39"/>
      <c r="B146" s="39"/>
      <c r="C146" s="39"/>
      <c r="D146" s="39"/>
      <c r="E146" s="39"/>
    </row>
    <row r="147" spans="1:5" ht="21.75" customHeight="1">
      <c r="A147" s="39"/>
      <c r="B147" s="39"/>
      <c r="C147" s="39"/>
      <c r="D147" s="39"/>
      <c r="E147" s="39"/>
    </row>
    <row r="148" spans="1:5" ht="21.75" customHeight="1">
      <c r="A148" s="39"/>
      <c r="B148" s="39"/>
      <c r="C148" s="39"/>
      <c r="D148" s="39"/>
      <c r="E148" s="39"/>
    </row>
    <row r="149" spans="1:5" ht="21.75" customHeight="1">
      <c r="A149" s="39"/>
      <c r="B149" s="39"/>
      <c r="C149" s="39"/>
      <c r="D149" s="39"/>
      <c r="E149" s="39"/>
    </row>
    <row r="150" spans="1:5" ht="21.75" customHeight="1">
      <c r="A150" s="39"/>
      <c r="B150" s="39"/>
      <c r="C150" s="39"/>
      <c r="D150" s="39"/>
      <c r="E150" s="39"/>
    </row>
    <row r="151" spans="1:5" ht="21.75" customHeight="1">
      <c r="A151" s="39"/>
      <c r="B151" s="39"/>
      <c r="C151" s="39"/>
      <c r="D151" s="39"/>
      <c r="E151" s="39"/>
    </row>
    <row r="152" spans="1:5" ht="21.75" customHeight="1">
      <c r="A152" s="39"/>
      <c r="B152" s="39"/>
      <c r="C152" s="39"/>
      <c r="D152" s="39"/>
      <c r="E152" s="39"/>
    </row>
    <row r="153" spans="1:5" ht="21.75" customHeight="1">
      <c r="A153" s="39"/>
      <c r="B153" s="39"/>
      <c r="C153" s="39"/>
      <c r="D153" s="39"/>
      <c r="E153" s="39"/>
    </row>
  </sheetData>
  <sheetProtection selectLockedCells="1" selectUnlockedCells="1"/>
  <mergeCells count="4">
    <mergeCell ref="A9:F9"/>
    <mergeCell ref="A12:A13"/>
    <mergeCell ref="B12:E12"/>
    <mergeCell ref="F12:F13"/>
  </mergeCells>
  <printOptions horizontalCentered="1"/>
  <pageMargins left="0.44" right="0.15763888888888888" top="0.32" bottom="0.15763888888888888" header="0.64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3"/>
  <sheetViews>
    <sheetView view="pageBreakPreview" zoomScaleSheetLayoutView="100" workbookViewId="0" topLeftCell="A1">
      <selection activeCell="H35" sqref="H35"/>
    </sheetView>
  </sheetViews>
  <sheetFormatPr defaultColWidth="9.140625" defaultRowHeight="12.75"/>
  <cols>
    <col min="2" max="2" width="34.421875" style="0" customWidth="1"/>
    <col min="3" max="5" width="11.140625" style="0" customWidth="1"/>
  </cols>
  <sheetData>
    <row r="3" spans="2:5" ht="12.75">
      <c r="B3" s="149" t="s">
        <v>203</v>
      </c>
      <c r="C3" s="149"/>
      <c r="D3" s="149"/>
      <c r="E3" s="149"/>
    </row>
    <row r="4" ht="12.75">
      <c r="B4" s="65"/>
    </row>
    <row r="5" ht="12.75">
      <c r="E5" t="s">
        <v>1</v>
      </c>
    </row>
    <row r="6" spans="2:5" ht="12.75">
      <c r="B6" s="150" t="s">
        <v>204</v>
      </c>
      <c r="C6" s="151" t="s">
        <v>205</v>
      </c>
      <c r="D6" s="151"/>
      <c r="E6" s="151"/>
    </row>
    <row r="7" spans="2:5" ht="12.75">
      <c r="B7" s="150"/>
      <c r="C7" s="66">
        <v>2013</v>
      </c>
      <c r="D7" s="66">
        <v>2014</v>
      </c>
      <c r="E7" s="66">
        <v>2015</v>
      </c>
    </row>
    <row r="8" spans="2:5" ht="12.75">
      <c r="B8" s="67" t="s">
        <v>206</v>
      </c>
      <c r="C8" s="68">
        <v>39703.809</v>
      </c>
      <c r="D8" s="68">
        <v>33683.018</v>
      </c>
      <c r="E8" s="68">
        <v>36645.377</v>
      </c>
    </row>
    <row r="9" spans="2:5" ht="12.75">
      <c r="B9" s="67" t="s">
        <v>207</v>
      </c>
      <c r="C9" s="68">
        <v>0</v>
      </c>
      <c r="D9" s="68">
        <v>0</v>
      </c>
      <c r="E9" s="68">
        <v>0</v>
      </c>
    </row>
    <row r="10" spans="2:5" ht="25.5">
      <c r="B10" s="69" t="s">
        <v>208</v>
      </c>
      <c r="C10" s="68">
        <v>500</v>
      </c>
      <c r="D10" s="68">
        <v>500</v>
      </c>
      <c r="E10" s="68">
        <v>500</v>
      </c>
    </row>
    <row r="11" spans="2:5" ht="12.75">
      <c r="B11" s="67" t="s">
        <v>209</v>
      </c>
      <c r="C11" s="68">
        <v>1611.323</v>
      </c>
      <c r="D11" s="68">
        <v>1443.112</v>
      </c>
      <c r="E11" s="68">
        <v>942.718</v>
      </c>
    </row>
    <row r="12" spans="2:5" ht="12.75">
      <c r="B12" s="67" t="s">
        <v>210</v>
      </c>
      <c r="C12" s="68">
        <v>7127.973</v>
      </c>
      <c r="D12" s="68">
        <v>6907.144</v>
      </c>
      <c r="E12" s="68">
        <v>5080.926</v>
      </c>
    </row>
    <row r="13" spans="2:5" ht="12.75">
      <c r="B13" s="67" t="s">
        <v>211</v>
      </c>
      <c r="C13" s="68">
        <v>40.806</v>
      </c>
      <c r="D13" s="68">
        <v>34.929</v>
      </c>
      <c r="E13" s="68">
        <v>38.112</v>
      </c>
    </row>
    <row r="14" spans="2:5" ht="12.75">
      <c r="B14" s="67" t="s">
        <v>212</v>
      </c>
      <c r="C14" s="68">
        <v>212865.327</v>
      </c>
      <c r="D14" s="68">
        <v>181870.142</v>
      </c>
      <c r="E14" s="68">
        <v>195291.7</v>
      </c>
    </row>
    <row r="15" spans="2:5" ht="12.75">
      <c r="B15" s="67" t="s">
        <v>213</v>
      </c>
      <c r="C15" s="68">
        <v>19309.901</v>
      </c>
      <c r="D15" s="68">
        <v>16709.275</v>
      </c>
      <c r="E15" s="68">
        <v>17917.948</v>
      </c>
    </row>
    <row r="16" spans="2:5" ht="12.75">
      <c r="B16" s="67" t="s">
        <v>214</v>
      </c>
      <c r="C16" s="68">
        <v>3710</v>
      </c>
      <c r="D16" s="68">
        <v>1700</v>
      </c>
      <c r="E16" s="68">
        <v>1600</v>
      </c>
    </row>
    <row r="17" spans="2:5" ht="12.75">
      <c r="B17" s="67" t="s">
        <v>215</v>
      </c>
      <c r="C17" s="68">
        <v>4968</v>
      </c>
      <c r="D17" s="68">
        <v>4828</v>
      </c>
      <c r="E17" s="68">
        <v>1106</v>
      </c>
    </row>
    <row r="18" spans="2:5" ht="12.75">
      <c r="B18" s="67" t="s">
        <v>216</v>
      </c>
      <c r="C18" s="68">
        <v>13784.861</v>
      </c>
      <c r="D18" s="68">
        <v>11909.28</v>
      </c>
      <c r="E18" s="68">
        <v>12225.219</v>
      </c>
    </row>
    <row r="19" spans="2:5" ht="12.75">
      <c r="B19" s="67" t="s">
        <v>217</v>
      </c>
      <c r="C19" s="68">
        <v>25907.5</v>
      </c>
      <c r="D19" s="68">
        <v>6146.1</v>
      </c>
      <c r="E19" s="68">
        <v>6261</v>
      </c>
    </row>
    <row r="20" spans="2:5" ht="12.75">
      <c r="B20" s="70" t="s">
        <v>218</v>
      </c>
      <c r="C20" s="68">
        <v>44148.6</v>
      </c>
      <c r="D20" s="68">
        <v>33938.8</v>
      </c>
      <c r="E20" s="68">
        <v>33412.8</v>
      </c>
    </row>
    <row r="21" spans="2:5" ht="12.75">
      <c r="B21" s="70" t="s">
        <v>219</v>
      </c>
      <c r="C21" s="68">
        <v>325735.9</v>
      </c>
      <c r="D21" s="68">
        <v>335331</v>
      </c>
      <c r="E21" s="68">
        <v>348224.5</v>
      </c>
    </row>
    <row r="22" spans="2:5" ht="12.75">
      <c r="B22" s="70" t="s">
        <v>149</v>
      </c>
      <c r="C22" s="68">
        <v>103.1</v>
      </c>
      <c r="D22" s="68">
        <v>103.1</v>
      </c>
      <c r="E22" s="68">
        <v>103.1</v>
      </c>
    </row>
    <row r="23" spans="2:5" ht="12.75">
      <c r="B23" s="71" t="s">
        <v>220</v>
      </c>
      <c r="C23" s="72">
        <f>SUM(C8:C22)</f>
        <v>699517.1</v>
      </c>
      <c r="D23" s="72">
        <f>SUM(D8:D22)</f>
        <v>635103.8999999999</v>
      </c>
      <c r="E23" s="72">
        <f>SUM(E8:E22)</f>
        <v>659349.4</v>
      </c>
    </row>
  </sheetData>
  <sheetProtection selectLockedCells="1" selectUnlockedCells="1"/>
  <mergeCells count="3">
    <mergeCell ref="B3:E3"/>
    <mergeCell ref="B6:B7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2013-12-10T08:28:31Z</cp:lastPrinted>
  <dcterms:modified xsi:type="dcterms:W3CDTF">2014-01-04T06:22:32Z</dcterms:modified>
  <cp:category/>
  <cp:version/>
  <cp:contentType/>
  <cp:contentStatus/>
</cp:coreProperties>
</file>